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II. INFORMACION PRESUPUESTAL\"/>
    </mc:Choice>
  </mc:AlternateContent>
  <bookViews>
    <workbookView xWindow="0" yWindow="0" windowWidth="28800" windowHeight="12315"/>
  </bookViews>
  <sheets>
    <sheet name="EADID " sheetId="1" r:id="rId1"/>
  </sheets>
  <definedNames>
    <definedName name="_xlnm._FilterDatabase" localSheetId="0" hidden="1">'EADID '!$A$7:$C$541</definedName>
    <definedName name="_xlnm.Print_Area" localSheetId="0">'EADID '!$A$1:$C$543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37" i="1" l="1"/>
  <c r="B528" i="1"/>
  <c r="B510" i="1"/>
  <c r="B505" i="1"/>
  <c r="B481" i="1"/>
  <c r="B478" i="1"/>
  <c r="B473" i="1"/>
  <c r="B464" i="1"/>
  <c r="B409" i="1"/>
  <c r="B405" i="1"/>
  <c r="B401" i="1"/>
  <c r="B396" i="1"/>
  <c r="B390" i="1"/>
  <c r="B387" i="1"/>
  <c r="B376" i="1"/>
  <c r="B369" i="1"/>
  <c r="B367" i="1"/>
  <c r="B364" i="1"/>
  <c r="B339" i="1"/>
  <c r="B337" i="1"/>
  <c r="B335" i="1"/>
  <c r="B329" i="1"/>
  <c r="B320" i="1"/>
  <c r="B319" i="1" s="1"/>
  <c r="B314" i="1"/>
  <c r="B312" i="1"/>
  <c r="B302" i="1"/>
  <c r="B297" i="1"/>
  <c r="B283" i="1"/>
  <c r="B259" i="1"/>
  <c r="B250" i="1"/>
  <c r="B233" i="1"/>
  <c r="B230" i="1"/>
  <c r="B159" i="1"/>
  <c r="B156" i="1"/>
  <c r="B148" i="1"/>
  <c r="B128" i="1"/>
  <c r="B116" i="1"/>
  <c r="B107" i="1"/>
  <c r="B104" i="1"/>
  <c r="B89" i="1"/>
  <c r="B71" i="1"/>
  <c r="B59" i="1"/>
  <c r="B55" i="1"/>
  <c r="B49" i="1"/>
  <c r="B41" i="1"/>
  <c r="B34" i="1"/>
  <c r="B31" i="1"/>
  <c r="B25" i="1"/>
  <c r="B21" i="1"/>
  <c r="B14" i="1"/>
  <c r="B12" i="1"/>
  <c r="B46" i="1" l="1"/>
  <c r="B45" i="1" s="1"/>
  <c r="B389" i="1"/>
  <c r="B328" i="1"/>
  <c r="B318" i="1"/>
  <c r="B24" i="1"/>
  <c r="B366" i="1"/>
  <c r="B375" i="1"/>
  <c r="B408" i="1"/>
  <c r="B296" i="1"/>
  <c r="B374" i="1" l="1"/>
  <c r="B232" i="1"/>
  <c r="B11" i="1"/>
  <c r="B58" i="1" l="1"/>
  <c r="B57" i="1" l="1"/>
  <c r="B10" i="1" l="1"/>
  <c r="B9" i="1" l="1"/>
  <c r="C132" i="1" l="1"/>
  <c r="C531" i="1"/>
  <c r="C523" i="1"/>
  <c r="C515" i="1"/>
  <c r="C507" i="1"/>
  <c r="C499" i="1"/>
  <c r="C491" i="1"/>
  <c r="C483" i="1"/>
  <c r="C475" i="1"/>
  <c r="C467" i="1"/>
  <c r="C459" i="1"/>
  <c r="C451" i="1"/>
  <c r="C443" i="1"/>
  <c r="C435" i="1"/>
  <c r="C427" i="1"/>
  <c r="C419" i="1"/>
  <c r="C411" i="1"/>
  <c r="C403" i="1"/>
  <c r="C395" i="1"/>
  <c r="C387" i="1"/>
  <c r="C379" i="1"/>
  <c r="C371" i="1"/>
  <c r="C363" i="1"/>
  <c r="C355" i="1"/>
  <c r="C347" i="1"/>
  <c r="C339" i="1"/>
  <c r="C331" i="1"/>
  <c r="C323" i="1"/>
  <c r="C315" i="1"/>
  <c r="C307" i="1"/>
  <c r="C299" i="1"/>
  <c r="C291" i="1"/>
  <c r="C283" i="1"/>
  <c r="C275" i="1"/>
  <c r="C267" i="1"/>
  <c r="C259" i="1"/>
  <c r="C251" i="1"/>
  <c r="C243" i="1"/>
  <c r="C235" i="1"/>
  <c r="C227" i="1"/>
  <c r="C219" i="1"/>
  <c r="C211" i="1"/>
  <c r="C203" i="1"/>
  <c r="C195" i="1"/>
  <c r="C187" i="1"/>
  <c r="C179" i="1"/>
  <c r="C171" i="1"/>
  <c r="C163" i="1"/>
  <c r="C155" i="1"/>
  <c r="C147" i="1"/>
  <c r="C139" i="1"/>
  <c r="C130" i="1"/>
  <c r="C122" i="1"/>
  <c r="C114" i="1"/>
  <c r="C106" i="1"/>
  <c r="C98" i="1"/>
  <c r="C90" i="1"/>
  <c r="C82" i="1"/>
  <c r="C74" i="1"/>
  <c r="C66" i="1"/>
  <c r="C58" i="1"/>
  <c r="C50" i="1"/>
  <c r="C42" i="1"/>
  <c r="C26" i="1"/>
  <c r="C18" i="1"/>
  <c r="C529" i="1"/>
  <c r="C521" i="1"/>
  <c r="C513" i="1"/>
  <c r="C505" i="1"/>
  <c r="C489" i="1"/>
  <c r="C473" i="1"/>
  <c r="C465" i="1"/>
  <c r="C449" i="1"/>
  <c r="C433" i="1"/>
  <c r="C417" i="1"/>
  <c r="C401" i="1"/>
  <c r="C385" i="1"/>
  <c r="C369" i="1"/>
  <c r="C353" i="1"/>
  <c r="C337" i="1"/>
  <c r="C538" i="1"/>
  <c r="C530" i="1"/>
  <c r="C522" i="1"/>
  <c r="C514" i="1"/>
  <c r="C506" i="1"/>
  <c r="C498" i="1"/>
  <c r="C490" i="1"/>
  <c r="C482" i="1"/>
  <c r="C474" i="1"/>
  <c r="C466" i="1"/>
  <c r="C458" i="1"/>
  <c r="C450" i="1"/>
  <c r="C442" i="1"/>
  <c r="C434" i="1"/>
  <c r="C426" i="1"/>
  <c r="C418" i="1"/>
  <c r="C410" i="1"/>
  <c r="C402" i="1"/>
  <c r="C394" i="1"/>
  <c r="C386" i="1"/>
  <c r="C378" i="1"/>
  <c r="C370" i="1"/>
  <c r="C362" i="1"/>
  <c r="C354" i="1"/>
  <c r="C346" i="1"/>
  <c r="C338" i="1"/>
  <c r="C330" i="1"/>
  <c r="C322" i="1"/>
  <c r="C314" i="1"/>
  <c r="C306" i="1"/>
  <c r="C298" i="1"/>
  <c r="C290" i="1"/>
  <c r="C282" i="1"/>
  <c r="C274" i="1"/>
  <c r="C266" i="1"/>
  <c r="C258" i="1"/>
  <c r="C250" i="1"/>
  <c r="C242" i="1"/>
  <c r="C234" i="1"/>
  <c r="C226" i="1"/>
  <c r="C218" i="1"/>
  <c r="C210" i="1"/>
  <c r="C202" i="1"/>
  <c r="C194" i="1"/>
  <c r="C186" i="1"/>
  <c r="C178" i="1"/>
  <c r="C170" i="1"/>
  <c r="C162" i="1"/>
  <c r="C154" i="1"/>
  <c r="C146" i="1"/>
  <c r="C138" i="1"/>
  <c r="C129" i="1"/>
  <c r="C121" i="1"/>
  <c r="C113" i="1"/>
  <c r="C105" i="1"/>
  <c r="C97" i="1"/>
  <c r="C89" i="1"/>
  <c r="C81" i="1"/>
  <c r="C73" i="1"/>
  <c r="C65" i="1"/>
  <c r="C57" i="1"/>
  <c r="C49" i="1"/>
  <c r="C33" i="1"/>
  <c r="C17" i="1"/>
  <c r="C537" i="1"/>
  <c r="C497" i="1"/>
  <c r="C481" i="1"/>
  <c r="C457" i="1"/>
  <c r="C441" i="1"/>
  <c r="C425" i="1"/>
  <c r="C409" i="1"/>
  <c r="C393" i="1"/>
  <c r="C377" i="1"/>
  <c r="C361" i="1"/>
  <c r="C345" i="1"/>
  <c r="C536" i="1"/>
  <c r="C528" i="1"/>
  <c r="C520" i="1"/>
  <c r="C512" i="1"/>
  <c r="C504" i="1"/>
  <c r="C496" i="1"/>
  <c r="C488" i="1"/>
  <c r="C480" i="1"/>
  <c r="C472" i="1"/>
  <c r="C464" i="1"/>
  <c r="C456" i="1"/>
  <c r="C448" i="1"/>
  <c r="C440" i="1"/>
  <c r="C432" i="1"/>
  <c r="C424" i="1"/>
  <c r="C416" i="1"/>
  <c r="C408" i="1"/>
  <c r="C400" i="1"/>
  <c r="C392" i="1"/>
  <c r="C384" i="1"/>
  <c r="C376" i="1"/>
  <c r="C368" i="1"/>
  <c r="C360" i="1"/>
  <c r="C352" i="1"/>
  <c r="C344" i="1"/>
  <c r="C336" i="1"/>
  <c r="C328" i="1"/>
  <c r="C320" i="1"/>
  <c r="C312" i="1"/>
  <c r="C304" i="1"/>
  <c r="C296" i="1"/>
  <c r="C288" i="1"/>
  <c r="C280" i="1"/>
  <c r="C272" i="1"/>
  <c r="C264" i="1"/>
  <c r="C256" i="1"/>
  <c r="C248" i="1"/>
  <c r="C240" i="1"/>
  <c r="C232" i="1"/>
  <c r="C224" i="1"/>
  <c r="C216" i="1"/>
  <c r="C208" i="1"/>
  <c r="C200" i="1"/>
  <c r="C192" i="1"/>
  <c r="C184" i="1"/>
  <c r="C176" i="1"/>
  <c r="C168" i="1"/>
  <c r="C160" i="1"/>
  <c r="C152" i="1"/>
  <c r="C144" i="1"/>
  <c r="C136" i="1"/>
  <c r="C127" i="1"/>
  <c r="C119" i="1"/>
  <c r="C111" i="1"/>
  <c r="C103" i="1"/>
  <c r="C95" i="1"/>
  <c r="C87" i="1"/>
  <c r="C79" i="1"/>
  <c r="C71" i="1"/>
  <c r="C63" i="1"/>
  <c r="C55" i="1"/>
  <c r="C47" i="1"/>
  <c r="C39" i="1"/>
  <c r="C23" i="1"/>
  <c r="C15" i="1"/>
  <c r="C534" i="1"/>
  <c r="C518" i="1"/>
  <c r="C502" i="1"/>
  <c r="C494" i="1"/>
  <c r="C486" i="1"/>
  <c r="C470" i="1"/>
  <c r="C462" i="1"/>
  <c r="C454" i="1"/>
  <c r="C446" i="1"/>
  <c r="C430" i="1"/>
  <c r="C422" i="1"/>
  <c r="C406" i="1"/>
  <c r="C390" i="1"/>
  <c r="C374" i="1"/>
  <c r="C358" i="1"/>
  <c r="C350" i="1"/>
  <c r="C334" i="1"/>
  <c r="C326" i="1"/>
  <c r="C310" i="1"/>
  <c r="C535" i="1"/>
  <c r="C527" i="1"/>
  <c r="C519" i="1"/>
  <c r="C511" i="1"/>
  <c r="C503" i="1"/>
  <c r="C495" i="1"/>
  <c r="C487" i="1"/>
  <c r="C479" i="1"/>
  <c r="C471" i="1"/>
  <c r="C463" i="1"/>
  <c r="C455" i="1"/>
  <c r="C447" i="1"/>
  <c r="C439" i="1"/>
  <c r="C431" i="1"/>
  <c r="C423" i="1"/>
  <c r="C415" i="1"/>
  <c r="C407" i="1"/>
  <c r="C399" i="1"/>
  <c r="C391" i="1"/>
  <c r="C383" i="1"/>
  <c r="C375" i="1"/>
  <c r="C367" i="1"/>
  <c r="C359" i="1"/>
  <c r="C351" i="1"/>
  <c r="C343" i="1"/>
  <c r="C335" i="1"/>
  <c r="C327" i="1"/>
  <c r="C319" i="1"/>
  <c r="C311" i="1"/>
  <c r="C303" i="1"/>
  <c r="C295" i="1"/>
  <c r="C287" i="1"/>
  <c r="C279" i="1"/>
  <c r="C271" i="1"/>
  <c r="C263" i="1"/>
  <c r="C255" i="1"/>
  <c r="C247" i="1"/>
  <c r="C239" i="1"/>
  <c r="C231" i="1"/>
  <c r="C223" i="1"/>
  <c r="C215" i="1"/>
  <c r="C207" i="1"/>
  <c r="C199" i="1"/>
  <c r="C191" i="1"/>
  <c r="C183" i="1"/>
  <c r="C175" i="1"/>
  <c r="C167" i="1"/>
  <c r="C159" i="1"/>
  <c r="C151" i="1"/>
  <c r="C143" i="1"/>
  <c r="C135" i="1"/>
  <c r="C126" i="1"/>
  <c r="C118" i="1"/>
  <c r="C110" i="1"/>
  <c r="C102" i="1"/>
  <c r="C94" i="1"/>
  <c r="C86" i="1"/>
  <c r="C78" i="1"/>
  <c r="C70" i="1"/>
  <c r="C62" i="1"/>
  <c r="C54" i="1"/>
  <c r="C46" i="1"/>
  <c r="C38" i="1"/>
  <c r="C30" i="1"/>
  <c r="C22" i="1"/>
  <c r="C526" i="1"/>
  <c r="C510" i="1"/>
  <c r="C478" i="1"/>
  <c r="C438" i="1"/>
  <c r="C414" i="1"/>
  <c r="C398" i="1"/>
  <c r="C382" i="1"/>
  <c r="C366" i="1"/>
  <c r="C342" i="1"/>
  <c r="C318" i="1"/>
  <c r="C533" i="1"/>
  <c r="C525" i="1"/>
  <c r="C517" i="1"/>
  <c r="C509" i="1"/>
  <c r="C501" i="1"/>
  <c r="C493" i="1"/>
  <c r="C485" i="1"/>
  <c r="C477" i="1"/>
  <c r="C469" i="1"/>
  <c r="C461" i="1"/>
  <c r="C453" i="1"/>
  <c r="C445" i="1"/>
  <c r="C437" i="1"/>
  <c r="C429" i="1"/>
  <c r="C421" i="1"/>
  <c r="C413" i="1"/>
  <c r="C405" i="1"/>
  <c r="C397" i="1"/>
  <c r="C389" i="1"/>
  <c r="C381" i="1"/>
  <c r="C373" i="1"/>
  <c r="C365" i="1"/>
  <c r="C357" i="1"/>
  <c r="C349" i="1"/>
  <c r="C341" i="1"/>
  <c r="C333" i="1"/>
  <c r="C325" i="1"/>
  <c r="C317" i="1"/>
  <c r="C309" i="1"/>
  <c r="C301" i="1"/>
  <c r="C293" i="1"/>
  <c r="C285" i="1"/>
  <c r="C277" i="1"/>
  <c r="C269" i="1"/>
  <c r="C261" i="1"/>
  <c r="C253" i="1"/>
  <c r="C245" i="1"/>
  <c r="C237" i="1"/>
  <c r="C229" i="1"/>
  <c r="C221" i="1"/>
  <c r="C213" i="1"/>
  <c r="C205" i="1"/>
  <c r="C197" i="1"/>
  <c r="C189" i="1"/>
  <c r="C181" i="1"/>
  <c r="C173" i="1"/>
  <c r="C165" i="1"/>
  <c r="C157" i="1"/>
  <c r="C149" i="1"/>
  <c r="C141" i="1"/>
  <c r="C133" i="1"/>
  <c r="C124" i="1"/>
  <c r="C116" i="1"/>
  <c r="C108" i="1"/>
  <c r="C100" i="1"/>
  <c r="C92" i="1"/>
  <c r="C84" i="1"/>
  <c r="C76" i="1"/>
  <c r="C68" i="1"/>
  <c r="C60" i="1"/>
  <c r="C52" i="1"/>
  <c r="C44" i="1"/>
  <c r="C36" i="1"/>
  <c r="C28" i="1"/>
  <c r="C20" i="1"/>
  <c r="C532" i="1"/>
  <c r="C524" i="1"/>
  <c r="C516" i="1"/>
  <c r="C508" i="1"/>
  <c r="C500" i="1"/>
  <c r="C492" i="1"/>
  <c r="C484" i="1"/>
  <c r="C476" i="1"/>
  <c r="C468" i="1"/>
  <c r="C460" i="1"/>
  <c r="C452" i="1"/>
  <c r="C444" i="1"/>
  <c r="C436" i="1"/>
  <c r="C428" i="1"/>
  <c r="C420" i="1"/>
  <c r="C412" i="1"/>
  <c r="C404" i="1"/>
  <c r="C396" i="1"/>
  <c r="C388" i="1"/>
  <c r="C372" i="1"/>
  <c r="C321" i="1"/>
  <c r="C294" i="1"/>
  <c r="C273" i="1"/>
  <c r="C252" i="1"/>
  <c r="C230" i="1"/>
  <c r="C209" i="1"/>
  <c r="C188" i="1"/>
  <c r="C166" i="1"/>
  <c r="C145" i="1"/>
  <c r="C123" i="1"/>
  <c r="C101" i="1"/>
  <c r="C80" i="1"/>
  <c r="C59" i="1"/>
  <c r="C37" i="1"/>
  <c r="C16" i="1"/>
  <c r="C77" i="1"/>
  <c r="C35" i="1"/>
  <c r="C356" i="1"/>
  <c r="C225" i="1"/>
  <c r="C161" i="1"/>
  <c r="C117" i="1"/>
  <c r="C75" i="1"/>
  <c r="C32" i="1"/>
  <c r="C150" i="1"/>
  <c r="C64" i="1"/>
  <c r="C380" i="1"/>
  <c r="C212" i="1"/>
  <c r="C104" i="1"/>
  <c r="C364" i="1"/>
  <c r="C316" i="1"/>
  <c r="C292" i="1"/>
  <c r="C270" i="1"/>
  <c r="C249" i="1"/>
  <c r="C228" i="1"/>
  <c r="C206" i="1"/>
  <c r="C185" i="1"/>
  <c r="C164" i="1"/>
  <c r="C142" i="1"/>
  <c r="C120" i="1"/>
  <c r="C99" i="1"/>
  <c r="C56" i="1"/>
  <c r="C13" i="1"/>
  <c r="C313" i="1"/>
  <c r="C289" i="1"/>
  <c r="C268" i="1"/>
  <c r="C246" i="1"/>
  <c r="C204" i="1"/>
  <c r="C182" i="1"/>
  <c r="C140" i="1"/>
  <c r="C96" i="1"/>
  <c r="C53" i="1"/>
  <c r="C128" i="1"/>
  <c r="C43" i="1"/>
  <c r="C276" i="1"/>
  <c r="C254" i="1"/>
  <c r="C190" i="1"/>
  <c r="C125" i="1"/>
  <c r="C61" i="1"/>
  <c r="C348" i="1"/>
  <c r="C308" i="1"/>
  <c r="C286" i="1"/>
  <c r="C265" i="1"/>
  <c r="C244" i="1"/>
  <c r="C222" i="1"/>
  <c r="C201" i="1"/>
  <c r="C180" i="1"/>
  <c r="C158" i="1"/>
  <c r="C137" i="1"/>
  <c r="C115" i="1"/>
  <c r="C93" i="1"/>
  <c r="C72" i="1"/>
  <c r="C51" i="1"/>
  <c r="C29" i="1"/>
  <c r="C340" i="1"/>
  <c r="C305" i="1"/>
  <c r="C284" i="1"/>
  <c r="C262" i="1"/>
  <c r="C241" i="1"/>
  <c r="C220" i="1"/>
  <c r="C198" i="1"/>
  <c r="C177" i="1"/>
  <c r="C156" i="1"/>
  <c r="C134" i="1"/>
  <c r="C112" i="1"/>
  <c r="C91" i="1"/>
  <c r="C69" i="1"/>
  <c r="C48" i="1"/>
  <c r="C27" i="1"/>
  <c r="C193" i="1"/>
  <c r="C85" i="1"/>
  <c r="C324" i="1"/>
  <c r="C169" i="1"/>
  <c r="C83" i="1"/>
  <c r="C19" i="1"/>
  <c r="C332" i="1"/>
  <c r="C302" i="1"/>
  <c r="C281" i="1"/>
  <c r="C260" i="1"/>
  <c r="C238" i="1"/>
  <c r="C217" i="1"/>
  <c r="C196" i="1"/>
  <c r="C174" i="1"/>
  <c r="C153" i="1"/>
  <c r="C131" i="1"/>
  <c r="C109" i="1"/>
  <c r="C88" i="1"/>
  <c r="C67" i="1"/>
  <c r="C45" i="1"/>
  <c r="C329" i="1"/>
  <c r="C300" i="1"/>
  <c r="C278" i="1"/>
  <c r="C257" i="1"/>
  <c r="C236" i="1"/>
  <c r="C214" i="1"/>
  <c r="C172" i="1"/>
  <c r="C107" i="1"/>
  <c r="C297" i="1"/>
  <c r="C233" i="1"/>
  <c r="C148" i="1"/>
  <c r="C40" i="1"/>
  <c r="C34" i="1"/>
  <c r="C21" i="1"/>
  <c r="C25" i="1"/>
  <c r="C41" i="1"/>
  <c r="C12" i="1"/>
  <c r="C31" i="1"/>
  <c r="C14" i="1"/>
  <c r="C24" i="1"/>
  <c r="C11" i="1"/>
  <c r="C10" i="1"/>
</calcChain>
</file>

<file path=xl/sharedStrings.xml><?xml version="1.0" encoding="utf-8"?>
<sst xmlns="http://schemas.openxmlformats.org/spreadsheetml/2006/main" count="538" uniqueCount="526">
  <si>
    <t>GOBIERNO DEL ESTADO DE MICHOACAN DE OCAMPO</t>
  </si>
  <si>
    <t xml:space="preserve">  DEL 1o. DE ENERO AL 31 DE DICIEMBRE DEL AÑO 2023</t>
  </si>
  <si>
    <t>(Pesos)</t>
  </si>
  <si>
    <t>C O N C E P T O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</si>
  <si>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</si>
  <si>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</si>
  <si>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</si>
  <si>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</si>
  <si>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</si>
  <si>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</si>
  <si>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>IMPTO SOBRE LOTERÍAS, RIFAS, SORTEOS Y CONCURSOS</t>
  </si>
  <si>
    <t>IMPUESTOS SOBRE LA PRODUCCION, EL CONSUMO Y LAS TRANSACCIONES.</t>
  </si>
  <si>
    <t>IMPTO SOBRE ENAJENACION DE VEHICULOS DE MOTOR USADOS</t>
  </si>
  <si>
    <t>IMPTO SOBRE SERV DE HOSPEDAJE</t>
  </si>
  <si>
    <t>IMPTO SOBRE SERV HOSPEDAJE (EJERCICIOS ANTERIORES 2%)</t>
  </si>
  <si>
    <t>VTA FINAL BEBIDAS  CONTENIDO ALCOHÓLICO</t>
  </si>
  <si>
    <t>IMP EROGACIÓN EN JUEGOS CON APUESTAS</t>
  </si>
  <si>
    <t>IMP PREMIOS GENERADOS  JUEGOS APUESTAS</t>
  </si>
  <si>
    <t>IMPUESTOS SOBRE NOMINA Y ASIMILABLES.</t>
  </si>
  <si>
    <t>IMPTO SOBRE EROGACIONES POR REMUNERACION AL TRABAJO PERSONAL, PRESTADO BAJO LA DIRECCION Y DEPENDENCIA DE UN PATRON.</t>
  </si>
  <si>
    <t>IMPTO SOBRE EROGACIONES POR REMUNERACION (EJERCICIOS ANTERIORES 2%)</t>
  </si>
  <si>
    <t>ACCESORIOS.</t>
  </si>
  <si>
    <t>RECARGOS.</t>
  </si>
  <si>
    <t>RECARGOS DE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</si>
  <si>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</si>
  <si>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</si>
  <si>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</si>
  <si>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RECARGOS DEL IMPTO A LA EROGACI EN JUEGOS CON APUESTAS</t>
  </si>
  <si>
    <t>MULTAS DE IMPUESTOS ESTATALES</t>
  </si>
  <si>
    <t>MULTAS IMPTO S/ ENAJEN DE VEHICULOS MOTOR USADOS</t>
  </si>
  <si>
    <t>MULTAS IMPUESTO SOBRE SERVICIO DE HOSPEDAJE</t>
  </si>
  <si>
    <t>ACTUALIZACION DE IMPUESTOS ESTATALES</t>
  </si>
  <si>
    <t>ACT IMPTO S/ENAJENACION DE VEHIC DE MOTOR USADOS</t>
  </si>
  <si>
    <t>ACT IMPTO S/SERVICIO DE HOSPEDAJE</t>
  </si>
  <si>
    <t>ACT IMPTO S/EROG X REMUN/TRAB PERS,PREST 2% NOMINA</t>
  </si>
  <si>
    <t>ACT VTA FINAL BEBID CONTENIDO ALCOHÓLICO</t>
  </si>
  <si>
    <t>ACT DEL IMP A LA EROG JUEGOS CON APUESTA</t>
  </si>
  <si>
    <t>CONDONACIONES ACCESORIOS IMPUESTOS</t>
  </si>
  <si>
    <t>INGRESOS NO COMPRENDIDAS EN LAS FRACCIONES DE LA LEY DE INGRESOS CAUSADAS EN EJERCICIOS FISCALES ANTERIORES PENDIENTES DE LIQUIDACIÓN O PAGO</t>
  </si>
  <si>
    <t>IMP.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</si>
  <si>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</si>
  <si>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</si>
  <si>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CONTRIBUCIONES DE MEJORAS</t>
  </si>
  <si>
    <t>DE APORTACION POR MEJORAS.</t>
  </si>
  <si>
    <t>DE APORTACIONESDE BENEFICIARIOS</t>
  </si>
  <si>
    <t>APORT BEN CONST CAFET INST CEN BACHI TEC INDUSTRIAL Y DE SERVICIOS NO162</t>
  </si>
  <si>
    <t xml:space="preserve">APORTACION DE MUNICIPIOS </t>
  </si>
  <si>
    <t>APORT DE MPIOS PARA CONSTR DE REDES DE AGUA</t>
  </si>
  <si>
    <t xml:space="preserve">APORT MPIO TRASLADO DE MAQUINARIA SCOP </t>
  </si>
  <si>
    <t>SECRETARIADO DE SEGURIDAD PÚBLICA SANCIÓN ADMINISTRATIVA MPIO MORELIA</t>
  </si>
  <si>
    <t xml:space="preserve"> APORT DE MPIOS FORTAPAZ</t>
  </si>
  <si>
    <t>APORT MPAL LICENCIA OFICIAL COLECTIVA NUMERO 206</t>
  </si>
  <si>
    <t>PRODUCTOS NO COMPRENDIDOS EN FRACC DE LEY DE ING</t>
  </si>
  <si>
    <t>DERECHOS POR PRESTACION DE SERVICIOS.</t>
  </si>
  <si>
    <t>DERECHOS POR LA PRESTACION DE SERVICIOS ESTATALES</t>
  </si>
  <si>
    <t>SERVICIOS URBANISTICOS</t>
  </si>
  <si>
    <t>DICTAMENES DE USO DEL SUELO</t>
  </si>
  <si>
    <t>OTROS SERV URBANISTICOS Y DE ASENTAMIENTO HUMANO</t>
  </si>
  <si>
    <t>RECTIFICACION DE AUTORIZACIONES</t>
  </si>
  <si>
    <t>AUTORIZACION DE  SUBDIVICIONES Y FUSIONES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</si>
  <si>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</si>
  <si>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</si>
  <si>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</si>
  <si>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</si>
  <si>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</si>
  <si>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</si>
  <si>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</si>
  <si>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</si>
  <si>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</si>
  <si>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</si>
  <si>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</si>
  <si>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</si>
  <si>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</si>
  <si>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</si>
  <si>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</si>
  <si>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</si>
  <si>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</si>
  <si>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</si>
  <si>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EXPED DE CERTIFICADO DE INTERES PARTICU</t>
  </si>
  <si>
    <t>TRANSFER DE CONCESIONES DE TRANS PÚB, POR SUCESIÓN</t>
  </si>
  <si>
    <t>CAMBIO DE MODALIDAD DE CONCESIONES DE TRANS PÚB</t>
  </si>
  <si>
    <t>CAMBIO DE ADSCRIPCIÓN CLASIFICACIÓN DE LOCALIDADES</t>
  </si>
  <si>
    <t>PERMISO PARA SERV DE TRANSPORTE ESCOLAR Y EMPRESAS</t>
  </si>
  <si>
    <t>PLATAFORMA INFORMATICA CONCESIÓN AUTOS DE ALQUILER</t>
  </si>
  <si>
    <t>VALIDACION DE PAGOS PROVENGAN DE OTRA ENTIDAD</t>
  </si>
  <si>
    <t>SERVICIOS DE TRANSPORTE PARTICULAR</t>
  </si>
  <si>
    <t>POR HOLOGRAMA DE CIRCULACION O REFRENDO DE CALCA</t>
  </si>
  <si>
    <t>REPOSICION DE TARJETA DE CIRCULACION</t>
  </si>
  <si>
    <t>PERMISOS DE CIRCULACION</t>
  </si>
  <si>
    <t>SERV POR BAJA DE PLACAS</t>
  </si>
  <si>
    <t>EXPED DE CERTIFICADO DE INTERES PARTICULAR</t>
  </si>
  <si>
    <t>REG DE BAJAS DE VEHÍCULOS AUTOMOTORES</t>
  </si>
  <si>
    <t>SERV DE GRUA</t>
  </si>
  <si>
    <t>PLACAS PARA PERSONAS CON DISCAPACIDAD 50%</t>
  </si>
  <si>
    <t>REFRENDO ANUAL DE CIRCULA PERSO DISCAPAC 50%</t>
  </si>
  <si>
    <t>VALIDACION DE PEDIMENTO DE IMPORTACION DE VEHÍC</t>
  </si>
  <si>
    <t>CONDONACION POR SERVICIO DE TRASPORTE P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</si>
  <si>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</si>
  <si>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</si>
  <si>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</si>
  <si>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</si>
  <si>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</si>
  <si>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PRESTAR LOS SERVICIOS DE TRASLADO Y CUSTODIA DE BIENES Y VALORES.</t>
  </si>
  <si>
    <t>POR EL ESTUDIO Y RECOM SOLICITUD CAMBIO MODALIDAD</t>
  </si>
  <si>
    <t>POR PRESTAR SERV DE LOCALIZACION SOBRE PERSONAS</t>
  </si>
  <si>
    <t>POR SERVICIOS DEL REGISTRO PÚBLICO DE LA PROPIEDAD RAÍZ Y DEL COMERCIO</t>
  </si>
  <si>
    <t>CERTIFICADOS Y CERTIFICACIONES (REGISTRO PUBLICO DE LA PROPIEDAD).</t>
  </si>
  <si>
    <t>INSCRIPCION DE DOCUMENTOS DE PROPIEDAD DE INMUEBLES.</t>
  </si>
  <si>
    <t>CANCELACION DE INSCRIP EN EL REG DEL COMERCIO</t>
  </si>
  <si>
    <t>INSCRIP EN EL REG DEL COMERCIO</t>
  </si>
  <si>
    <t>INSCRIP Y CANCELACION DE GRAVAMENES</t>
  </si>
  <si>
    <t>OTROS SERV DEL REG DE LA PROPIEDAD</t>
  </si>
  <si>
    <t>BUSQUEDA POR SERV DE REG PÚB DE LA PROP</t>
  </si>
  <si>
    <t>POR REG DE OTROS ACTOS DEL REG PÚB DE LA PROPIEDAD</t>
  </si>
  <si>
    <t>POR INSCRIP DEL REG PÚB DE LA PROPIEDAD</t>
  </si>
  <si>
    <t>POR INSCRIP DE DOC CONSTIT DE ASOC CARÁCTER CIVIL</t>
  </si>
  <si>
    <t>CERTIF Y COPIAS CON SERV A DOMICILIO URGENTES</t>
  </si>
  <si>
    <t>POR SERVICIOS DEL REGISTRO CIVIL, Y DEL  ARCHIVO DEL PODER EJECUTIVO.</t>
  </si>
  <si>
    <t>LEVANTAMIENTO DE ACTAS DE REG DE NACIMIENTO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</si>
  <si>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</si>
  <si>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</si>
  <si>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</si>
  <si>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</si>
  <si>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</si>
  <si>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</si>
  <si>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</si>
  <si>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CERTIF, COPIAS CERTIF O CONST (URGENTES)</t>
  </si>
  <si>
    <t>EXPED DE CONST Y CERTIF EXTRAURGENTE</t>
  </si>
  <si>
    <t>POR CERTIF Y CONST DE DOC BAJO CUSTODIA DE LA DIR</t>
  </si>
  <si>
    <t>LEVANTAMIENTO DE ACTAS DE RECONOCIMIENTO DE HIJOS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</si>
  <si>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</si>
  <si>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</si>
  <si>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</si>
  <si>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</si>
  <si>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ANEXION DE DATOS EDO CIVIL PERSONAS EN E XTRANJERO</t>
  </si>
  <si>
    <t>INSC DIVOR CEL NOT PUB (INS ANO ACT NAC Y MAT DIV)</t>
  </si>
  <si>
    <t>SUBSIDIO DE DERECHOS DEL REGISTRO CIVIL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</si>
  <si>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</si>
  <si>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</si>
  <si>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</si>
  <si>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</si>
  <si>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</si>
  <si>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</si>
  <si>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REPORTE DE BUSQUEDA EN EL REG NAC DE TESTAMENTOS</t>
  </si>
  <si>
    <t>POR HOJA DE PAPEL OFICIAL (FOLIOS)</t>
  </si>
  <si>
    <t>POR SERV QUE ESTABLECE LA LEY PREST SERV INMOBILIA</t>
  </si>
  <si>
    <t>REVALID LIC PARA PRESTAC SERV INMOBIL PROF (LIP)</t>
  </si>
  <si>
    <t>POR  SERVICIOS DE EDUCACION</t>
  </si>
  <si>
    <t xml:space="preserve"> EXPEDICIÓN DE COPIAS CERTIFICADAS DE DOCUMENTOS</t>
  </si>
  <si>
    <t xml:space="preserve"> REPOSICIÓN DE CONSTANCIAS O DUPLICADOS</t>
  </si>
  <si>
    <t xml:space="preserve"> COMPULSA DE DOCUMENTOS, POR HOJA</t>
  </si>
  <si>
    <t xml:space="preserve"> LEGALIZACIÓN DE FIRMAS</t>
  </si>
  <si>
    <t xml:space="preserve"> POR CUALQUIER OTRA CERTIFICACIÓN O CONSTANCIAS</t>
  </si>
  <si>
    <t xml:space="preserve"> REGISTRO DE COLEGIO DE PROFESIONISTAS</t>
  </si>
  <si>
    <t xml:space="preserve"> REG ESTABLECIMIENTO EDUTIVO PARA EXPEDIR TÍTULOS</t>
  </si>
  <si>
    <t xml:space="preserve"> REGISTRO TÍTULO PROF, DIPLOMA DE ESPECIALIDAD</t>
  </si>
  <si>
    <t xml:space="preserve"> EXPEDICIÓN DE AUTORIZACIÓN EJ DE UNA ESPECIALIDAD</t>
  </si>
  <si>
    <t xml:space="preserve"> EN RELACIÓN CON COLEGIOS DE PROFESIONISTAS</t>
  </si>
  <si>
    <t xml:space="preserve"> EN RELACIÓN CON ESTABLECIMIENTO EDUCATIVO</t>
  </si>
  <si>
    <t xml:space="preserve"> INSCRIPCIÓN DE ASOCIADO COL DE PROF NO EN REG ORI</t>
  </si>
  <si>
    <t>SERVICIOS EN MATERIA DE REGISTRO Y EJERC ICIO PROFESIONAL G) ENMIENDAS AL REGISTRO PROFESIONAL: 5.- EN RELACIÓN CO N FEDERACION</t>
  </si>
  <si>
    <t xml:space="preserve"> EXPEDICIÓN DE DUPLICADO DE CÉDULA O DE AUTO ESPEC</t>
  </si>
  <si>
    <t xml:space="preserve"> EXPEDICIÓN DE CÉDULA PROF CON EFECTOS DE PATENTE</t>
  </si>
  <si>
    <t xml:space="preserve"> EXPEDICIÓN EJER TÍTULO PROF EN TRÁMITE O PASANTE</t>
  </si>
  <si>
    <t xml:space="preserve"> CONSULTAS DE ARCHIVO</t>
  </si>
  <si>
    <t xml:space="preserve"> CONSTANCIAS DE ANTECEDENTES PROFESIONALES</t>
  </si>
  <si>
    <t>POR SERVICIOS EN MATERIA DE EDUCACIÓN A)  POR SOLICITUD, ESTUDIO Y RESOLUCIÓN DEL TRÁMITE DE: 1.- RECONOCIM IENTO DE VALIDEZ OF</t>
  </si>
  <si>
    <t>POR SERVICIOS EN MATERIA DE EDUCACIÓN A)  POR SOLICITUD, ESTUDIO Y RESOLUCIÓN DEL TRÁMITE DE: 2.- CAMBIOS A  CADA PLAN Y PROGRA</t>
  </si>
  <si>
    <t xml:space="preserve"> CAMBIO O AMPLIACIÓN DE DOMINIO O UN PLANTEL ADIC</t>
  </si>
  <si>
    <t xml:space="preserve"> POR SOLICITUD, ESTUDIO Y RESOL PARA IMPARTIR EDUC</t>
  </si>
  <si>
    <t xml:space="preserve"> POR SOLICITUD Y RESOL DE VALIDEZ OF NIV MEDIO SUP</t>
  </si>
  <si>
    <t xml:space="preserve"> EXÁMENES PROFESIONALES O DE GRADO DE TIPO SUPERIO</t>
  </si>
  <si>
    <t>POR SERVICIOS EN MATERIA DE EDUCACIÓN E)  EXÁMENES PROFESIONALES O DE GRADO: 2.- DE TIPO MEDIO SUPERIOR.</t>
  </si>
  <si>
    <t xml:space="preserve"> EXÁMENES A TÍTULO DE SUF DE EDU PRIMARIA</t>
  </si>
  <si>
    <t xml:space="preserve"> EXÁMENES A TÍTULO DE SUF DE EDU SECU Y MEDIA SUP</t>
  </si>
  <si>
    <t xml:space="preserve"> EXÁMENES A TÍTULO DE SUF DE TIPO SUP</t>
  </si>
  <si>
    <t xml:space="preserve"> EXÁMENES EXTRAORD MATERIA DE EDU SECU Y MEDIA SUP</t>
  </si>
  <si>
    <t xml:space="preserve"> EXÁMENES EXTRAORDINARIOS POR MATERIA DE TIPO SUP</t>
  </si>
  <si>
    <t xml:space="preserve"> OTORGAMIENTO DE DIPLOMA TITULO O GRADO DE TIPO SU</t>
  </si>
  <si>
    <t xml:space="preserve"> DE EDU SECU Y DE EDU MEDIA SUP</t>
  </si>
  <si>
    <t>POR SERVICIOS EN MATERIA DE EDUCACIÓN H)  OTORGAMIENTO DE DIPLOMA, TÍTULO O GRADO: 3.- DE CAPACITACIÓN PARA EL TRA BAJO INDUSTR</t>
  </si>
  <si>
    <t xml:space="preserve"> POR LA SOLICITUD DE ACREDITACIÓN PARA TRABAJO IND</t>
  </si>
  <si>
    <t xml:space="preserve"> EXPEDICIÓN DUPLICADO CERTIF EDU BÁSICA Y MEDIA SU</t>
  </si>
  <si>
    <t xml:space="preserve"> EXPEDICIÓN DUPLICADO CERTIF DE ESTU DE TIPO SUP</t>
  </si>
  <si>
    <t xml:space="preserve"> POR SOLICITUD DE REVALIDACIÓN DE ESTUD EDU BÁSICA</t>
  </si>
  <si>
    <t xml:space="preserve"> POR SOLICITUD DE REVALIDACIÓN DE ESTUD EDU MED SU</t>
  </si>
  <si>
    <t xml:space="preserve"> POR SOLICITUD DE REVALIDACIÓN DE ESTUD EDU SUP</t>
  </si>
  <si>
    <t xml:space="preserve"> REVISIÓN CERTIF ESTUD POR GRADO EDU BÁSICA Y MEDI</t>
  </si>
  <si>
    <t xml:space="preserve"> POR SOLICITUD DE EQUIVAL DE ESTUDIOS DE EDU BÁSIC</t>
  </si>
  <si>
    <t xml:space="preserve"> POR SOLICITUD DE EQUIVAL DE ESTUD DE EDU MEDIA-SU</t>
  </si>
  <si>
    <t xml:space="preserve"> POR SOLICITUD DE EQUIVAL DE ESTUD DE EDU SUP</t>
  </si>
  <si>
    <t xml:space="preserve"> INSPECCIÓN ESTABL EDUCAT PARTIC POR ALUMNO EDU SU</t>
  </si>
  <si>
    <t xml:space="preserve"> INSPECCIÓN ESTABL EDUCAT PARTIC ALUMNO EDU MED SU</t>
  </si>
  <si>
    <t xml:space="preserve"> INSPECCIÓN ESTABL EDUCAT PARTIC ALUMNO EDU SECU</t>
  </si>
  <si>
    <t xml:space="preserve"> INSPECCIÓN ESTABL EDUCAT PARTIC ALUMNO EDU PRIM</t>
  </si>
  <si>
    <t xml:space="preserve"> CONSULTAS O CONSTANCIAS DE ARCHIVO</t>
  </si>
  <si>
    <t>POR SERVICIOS EN MATERIA DE EDUCACIÓN P)  CAMBIO DE CARRERA</t>
  </si>
  <si>
    <t>POR SERVICIOS EN MATERIA DE EDUCACIÓN Q)  DICTAMEN PSICOPEDAGÓGICO PARA CAMBIO DE CARRERA.</t>
  </si>
  <si>
    <t xml:space="preserve"> POR AUTORIZACIÓN DE PROF AUTORIZACIÓN DE PRÁCTICO</t>
  </si>
  <si>
    <t>POR AUTORIZACIÓN, REGISTRO, REEXPEDICIÓN  Y RENOVACIÓN DE PROFESIONES B) PRÁCTICAS PROFESIONALES.</t>
  </si>
  <si>
    <t xml:space="preserve"> POR AUTORIZACIÓN DE PROF REGISTRO DE ASOC DE PROF</t>
  </si>
  <si>
    <t>POR AUTORIZACIÓN, REGISTRO, REEXPEDICIÓN  Y RENOVACIÓN DE PROFESIONES D) REGISTRO DE CONSEJO DE CERTIFICACIÓN</t>
  </si>
  <si>
    <t>POR AUTORIZACIÓN, REGISTRO, REEXPEDICIÓN  Y RENOVACIÓN DE PROFESIONES E) REGISTRO DE CERTIFICACIÓN DE PROFESIONAL ES</t>
  </si>
  <si>
    <t>POR AUTORIZACIÓN, REGISTRO, REEXPEDICIÓN  Y RENOVACIÓN DE PROFESIONES F) REGISTRO DE INSCRIPCIÓN DE INSTITUCIONES  EDUCATIVAS.</t>
  </si>
  <si>
    <t xml:space="preserve"> REGISTRO DE DIPLOMAS DE INST DE EDU SUP COL Y ASO</t>
  </si>
  <si>
    <t xml:space="preserve"> POR AUTORIZACIÓN DE PROF REG DE DIPLOMAS Y CONSTA</t>
  </si>
  <si>
    <t>POR AUTORIZACIÓN, REGISTRO, REEXPEDICIÓN  Y RENOVACIÓN DE PROFESIONES I) REGISTRO DE GRADOS ACADÉMICOS ADICIONALE S AL REGISTRO</t>
  </si>
  <si>
    <t xml:space="preserve"> POR AUTORIZACIÓN DE PROF REEXPEDICIÓN DE AUTORIZA</t>
  </si>
  <si>
    <t xml:space="preserve"> POR AUTORIZACIÓN DE PROF RENOVACIÓN DE PRÁCTICAS</t>
  </si>
  <si>
    <t xml:space="preserve"> POR AUTORIZACIÓN DE PROF RENOVACIÓN DE ESPECIALID</t>
  </si>
  <si>
    <t xml:space="preserve"> POR OTROS SERV DE EDU CTROS ESTUD CAPACIT TRABAJO</t>
  </si>
  <si>
    <t xml:space="preserve"> POR OTROS SERVICIOS DE EDU REGISTRO DE DIPLOMAS</t>
  </si>
  <si>
    <t xml:space="preserve"> POR OTROS SERV DE EDU DUPLICADO CERTIF TERM DE ES</t>
  </si>
  <si>
    <t xml:space="preserve"> POR OTROS SERV DE EDU CONSTANCIA ESTUD DE NIV PRI</t>
  </si>
  <si>
    <t xml:space="preserve"> POR OTROS SERV DE EDU COTEJO</t>
  </si>
  <si>
    <t xml:space="preserve"> POR OTROS SERV DE EDU LEGALIZACIÓN</t>
  </si>
  <si>
    <t xml:space="preserve"> POR LA VTA PAPELERÍA OF SRÍA DE EDU, EXP ACADÉMIC</t>
  </si>
  <si>
    <t xml:space="preserve"> 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</si>
  <si>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</si>
  <si>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</si>
  <si>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</si>
  <si>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</si>
  <si>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</si>
  <si>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</si>
  <si>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</si>
  <si>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</si>
  <si>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</si>
  <si>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</si>
  <si>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</si>
  <si>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LOS DERECHOS QUE SE CAUSEN POR LA PRESTA CIÓN DE SERVICIOS DE LA COORDINACIÓN DE PROTECCIÓN CIVIL DEL EST ADO, SE CUBRIRÁN DE 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</si>
  <si>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</si>
  <si>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</si>
  <si>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</si>
  <si>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</si>
  <si>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LA VISITA DE INSPECC Y VERIF AL ESTABLECIMIENT</t>
  </si>
  <si>
    <t>POR LA EVAL DE SIMULACRO A ESTABLECIMIENTOS</t>
  </si>
  <si>
    <t>POR SERV DE EVAL DE PROG DE PROTECC CIVIL</t>
  </si>
  <si>
    <t>SERVICIOS DE TRANSITO</t>
  </si>
  <si>
    <t>ALMACENAJE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</si>
  <si>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</si>
  <si>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</si>
  <si>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</si>
  <si>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</si>
  <si>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>APLICACIÓN DE EXAMEN DE MANEJO PARA CONDUCIR</t>
  </si>
  <si>
    <t>APLICACIÓN EXAMEN MÉDICO OBTENCIÓN LIC DE CONDUCIR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</si>
  <si>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</si>
  <si>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</si>
  <si>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</si>
  <si>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</si>
  <si>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</si>
  <si>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</si>
  <si>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</si>
  <si>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</si>
  <si>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</si>
  <si>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 xml:space="preserve"> 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</si>
  <si>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</si>
  <si>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</si>
  <si>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</si>
  <si>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</si>
  <si>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</si>
  <si>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</si>
  <si>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CERTIFICADOS Y COPIAS CON SERVICIO A DO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</si>
  <si>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</si>
  <si>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</si>
  <si>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</si>
  <si>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</si>
  <si>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</si>
  <si>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</si>
  <si>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LEVANTAMIENTO  AEROFOTOGRAMETRICOS Y OT</t>
  </si>
  <si>
    <t xml:space="preserve"> POR LA UBICACIÓN CARTOGRÁFICA CLAVE CATASTRAL</t>
  </si>
  <si>
    <t>POR SERVICIOS OFICIALES DIVERSOS.</t>
  </si>
  <si>
    <t>LEGALIZACION DE TITULOS ,PLANES DE ESTUDIO Y CERTIFICADOS.</t>
  </si>
  <si>
    <t>CERTIF, REPOSICIONES Y REPRODUCCIONES</t>
  </si>
  <si>
    <t>OTROS SERV OFICIALES DIVERSOS</t>
  </si>
  <si>
    <t>DE COMUNICACIONES DE MENSAJERIA</t>
  </si>
  <si>
    <t>LEGALIZACION DE PLANES DE ESTUDIO A EXT</t>
  </si>
  <si>
    <t>LEGALIZACION CERTIFICADOS ESTUDIO BOLETAS DE CALIF</t>
  </si>
  <si>
    <t>APOSTILLAS DE TITULOS PROFECCIONALES OTROS DOCUMEN</t>
  </si>
  <si>
    <t>APOSTILLAS DE  PLANES DE ESTUDIOS</t>
  </si>
  <si>
    <t>APOSTILLAS DE CERTIFICADOS DE ESTUDIO Y OTROS DOCU</t>
  </si>
  <si>
    <t>OTRAS CLASES CERTIF A CARGO DE DIFERENTES DEPENDEN</t>
  </si>
  <si>
    <t>REPRODUCCION INFORM POR PARTE DEPENDENC</t>
  </si>
  <si>
    <t>DER POR SERV OFIC DIV ENVIADOS  DOMICIL</t>
  </si>
  <si>
    <t>SUBSIDIO DE DERECHOS PREST SERV</t>
  </si>
  <si>
    <t>SUB 50% EN RENOVACION LICENCIAS C/IRREGULARIDADES</t>
  </si>
  <si>
    <t xml:space="preserve"> SUBSIDIO 100% DE INSCRI DE DOCUMENTOS DE PROPIEDAD</t>
  </si>
  <si>
    <t>SUBSIDIO DEL 100% POR DESGLOCES DE PREDIOS</t>
  </si>
  <si>
    <t>SUBSIDIO DEL 100% REV D AVISO O TRASLADO D DOMINIO</t>
  </si>
  <si>
    <t>SUBSIDIO DEL 100% EN CERTIFICADOS CATASTRALES</t>
  </si>
  <si>
    <t>INSCRIPCION AL PADRON/CONTRATISTAS DE OBRA PUBLICA</t>
  </si>
  <si>
    <t>PERMISO P/ CONSTRUIR ACCESOS CAMINOS Y PUENTES EST</t>
  </si>
  <si>
    <t>PERMISO P/ CONSTRUIR PARADORES COMUNIC TERRESTRE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</si>
  <si>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</si>
  <si>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</si>
  <si>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</si>
  <si>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</si>
  <si>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AUTORIZACION P/ CAMBIO LEYENDA O FIGURA EN ANUNCIO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</si>
  <si>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</si>
  <si>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</si>
  <si>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</si>
  <si>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</si>
  <si>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</si>
  <si>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</si>
  <si>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</si>
  <si>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</si>
  <si>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</si>
  <si>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</si>
  <si>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</si>
  <si>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CALCOMANIAS U HOLOGRAMAS Y CERTIFICACIONES PARA VERIFICACION VEHICULAR DE EMISION DE CONTAMINANTES.</t>
  </si>
  <si>
    <t>VENTA DE IMPRESOS Y PAPELES OFICIALES</t>
  </si>
  <si>
    <t>OTROS PRODUCTOS</t>
  </si>
  <si>
    <t>RENDIMIENTOS E INT DE CAPITAL Y VALORES ESTATAL</t>
  </si>
  <si>
    <t>RENDIMIENTOS E INT DE CAPITAL Y VALORES FEDERAL</t>
  </si>
  <si>
    <t>LIC OF COLECTIVA 206</t>
  </si>
  <si>
    <t>APROVECHAMIENTOS</t>
  </si>
  <si>
    <t>MULTAS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</si>
  <si>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</si>
  <si>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</si>
  <si>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</si>
  <si>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MULTAS X INFRACC AL REGLAMENTO/LEY DE S</t>
  </si>
  <si>
    <t>MULTAS ADMINISTRATIVAS POR NO AISLAMIENTO COVID-19</t>
  </si>
  <si>
    <t>ACCESORIOS DE APROVECHAMIENTOS</t>
  </si>
  <si>
    <t>RECARGOS DE APROVECHAMIENTOS</t>
  </si>
  <si>
    <t>REINTEGROS</t>
  </si>
  <si>
    <t>REINTEGROS POR RESPONSABILIDADES.</t>
  </si>
  <si>
    <t>OTROS APROVECHAMIENTOS.</t>
  </si>
  <si>
    <t>FIANZAS EFECTIVADAS A FAVOR DEL ERARIO</t>
  </si>
  <si>
    <t>RECUP PATRIM FIDEICOMIT LIQUIDACION FIDEICOMISOS</t>
  </si>
  <si>
    <t>RECUPERACION PRIMAS DE SEGURO SINIESTROS DE VEHIC</t>
  </si>
  <si>
    <t>ARRENDAMIENTO Y EXPLOTACION DE BIENES MUEBLES</t>
  </si>
  <si>
    <t>ARRENDAMIENTO Y EXPLOTACION DE BIENES INMUEBLES</t>
  </si>
  <si>
    <t>BECAS TERNIUM 2023</t>
  </si>
  <si>
    <t>RECUPERACION DE COSTOS DE BASES Y LICITACIONES</t>
  </si>
  <si>
    <t>RECUPERACION DE COSTOS DE CONCURSOS DE OBRAS</t>
  </si>
  <si>
    <t>POR SERVICIOS DE TRÁMITE EXPEDICIÓN DE PASAPORTES</t>
  </si>
  <si>
    <t>INCENTIVOS POR ADMINISTRACIÓN DE IMPUESTOS MUNICIPALES COORDINADOS.</t>
  </si>
  <si>
    <t>CUOTAS DE RECUPERACION CTROS DE COMERCIALIZACION</t>
  </si>
  <si>
    <t>ENAJENACION DE BIENES SECTOR CENTRAL DEPRECIADOS</t>
  </si>
  <si>
    <t>ACTUALIZACIÓN CONSTANCIA PADRÓN PROV RES EXTERIOR</t>
  </si>
  <si>
    <t>INSCRIPCION AL PADRON DE PROV DEL EDO</t>
  </si>
  <si>
    <t>POR LA EMISION O REP TARJETA DE REGISTRO DE PROV</t>
  </si>
  <si>
    <t>OTROS APROVECHAMIENTOS</t>
  </si>
  <si>
    <t>COPIA SIMPLE</t>
  </si>
  <si>
    <t>COPIA CERTIFICADA</t>
  </si>
  <si>
    <t>CUOTA POR ADJUDICACION DIRECTA</t>
  </si>
  <si>
    <t>CERT DE NO REPORT ROBO VEH Y NO ALTER NO CONF IDEN</t>
  </si>
  <si>
    <t>DONATIVOS PROYECTO BRIGADAS DE LIMPIEZA SEGOB</t>
  </si>
  <si>
    <t>FIDEICOMISO  D IMPULSO Y DESARROLLO PARA EL ESTADO</t>
  </si>
  <si>
    <t>DONATIVOS, SUBSIDIOS E INDEMNIZACIONES</t>
  </si>
  <si>
    <t>INDEMNIZACIONES DE CHEQUES DEVUELTOS POR INSTITUCIONES BANCARIAS</t>
  </si>
  <si>
    <t>APROVECHAMIENTOS PATRIMONIALES</t>
  </si>
  <si>
    <t>ENAJENACIÓN DE BIENES MUEBLES E INMUEBLES.</t>
  </si>
  <si>
    <t>INGRESO POR VENTA DE BIENES Y SERVICIOSY OTROS INGRESOS</t>
  </si>
  <si>
    <t>INGRESOS POR VENTA DE BIENES Y  PRESTACIÓN DE SERVICIOS DE ENTIDADES PARAESTATALES Y FIDEICOMISOS NO EMPRESARIALES Y NO FINANCIEROS.</t>
  </si>
  <si>
    <t>SUMINISTRO DE ENERGIA</t>
  </si>
  <si>
    <t>OTROS INGRESOS</t>
  </si>
  <si>
    <t>FOMENTO GANADERO (SRIA DESARR AGROPE)</t>
  </si>
  <si>
    <t>TRANSF DE ENTES PUB P/PAGO DE LIC USO PROG/COMPUTO</t>
  </si>
  <si>
    <t>ENAJENACIÓN DE FERTILIZANTES, PASTO, SEMILLAS Y VIVEROS, Y ANÁLISIS DE SUELOS</t>
  </si>
  <si>
    <t>INGRESOS PROPIOS RECAUDADOS POR LAS DEPENDENCIAS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</si>
  <si>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</si>
  <si>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</si>
  <si>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</si>
  <si>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</si>
  <si>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</si>
  <si>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</si>
  <si>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</si>
  <si>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</si>
  <si>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</si>
  <si>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</si>
  <si>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</si>
  <si>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IMPUESTO ESPECIAL SOBRE PRODUCCION Y SERVICIOS SOBRE LA VENTA DE GASOLINAS Y DIESEL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</si>
  <si>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</si>
  <si>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</si>
  <si>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</si>
  <si>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</si>
  <si>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</si>
  <si>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</si>
  <si>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</si>
  <si>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</si>
  <si>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</si>
  <si>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</si>
  <si>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</si>
  <si>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</si>
  <si>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</si>
  <si>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</si>
  <si>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</si>
  <si>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</si>
  <si>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</si>
  <si>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</si>
  <si>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</si>
  <si>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</si>
  <si>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</si>
  <si>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</si>
  <si>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</si>
  <si>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</si>
  <si>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INFRAESTRUCTURA CULTURAL DE LOS ESTADOS PAICE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</si>
  <si>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</si>
  <si>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</si>
  <si>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</si>
  <si>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</si>
  <si>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</si>
  <si>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</si>
  <si>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</si>
  <si>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</si>
  <si>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</si>
  <si>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</si>
  <si>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</si>
  <si>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JUEGOS NACIONALES POPULARES 2023</t>
  </si>
  <si>
    <t>XXIV ENC NAC JUEGOS  DEPORTES AUTOCTONOS  TRAD</t>
  </si>
  <si>
    <t>ENCUENTRO NACIONAL DEPORTIVO INDIGENA 2023</t>
  </si>
  <si>
    <t>PROG DESARROLLO PROFESIONAL DOCENTE, TI</t>
  </si>
  <si>
    <t>PROG NACIONAL DE INGLES</t>
  </si>
  <si>
    <t>EXPANSIÓN DE LA EDUCACIÓN INICIAL</t>
  </si>
  <si>
    <t>PROG FORTALECIMIENTO DE SERVICIOS DE ED</t>
  </si>
  <si>
    <t>FORTALECIMIENTO A LA EXCELENCIA EDUCATIVA</t>
  </si>
  <si>
    <t>PROG  EXP EDU MEDIA SUPERIOR Y SUPERIOR</t>
  </si>
  <si>
    <t>PROG DESARROLLO PROFESIONAL DOCENTE TIP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</si>
  <si>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</si>
  <si>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</si>
  <si>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</si>
  <si>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</si>
  <si>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</t>
  </si>
  <si>
    <t>APY FINAN EXT NO REG GTOS INHE A EDU (U</t>
  </si>
  <si>
    <t>4213010465 APY FINAN EXT NO REG GTOS INHE A EDU (U080-QNA 13)</t>
  </si>
  <si>
    <t>APY FINAN EXT NO REG GTOS INHE A EDU (U080-QNA 14)</t>
  </si>
  <si>
    <t>APY FINAN EXT NO REG GTOS INHE A EDU (U080-QNA 15)</t>
  </si>
  <si>
    <t>APY FINAN EXT NO REG GTOS INHE A EDU (U080-QNA 16)</t>
  </si>
  <si>
    <t xml:space="preserve"> APY FINAN EXT NO REG GTOS INHE A EDU (U080-QNA 17)</t>
  </si>
  <si>
    <t xml:space="preserve"> APY FINAN EXT NO REG GTOS INHE A EDU (U080-QNA 18)</t>
  </si>
  <si>
    <t>APY FINAN EXT NO REG GTOS INHE A EDU (U080-QNA 19)</t>
  </si>
  <si>
    <t>APY FINAN EXT NO REG GTOS INHE A EDU (U080-QNA 20)</t>
  </si>
  <si>
    <t>APY FINAN EXT NO REG GTOS INHE A EDU (U080-QNA 21)</t>
  </si>
  <si>
    <t>APY FIN EXT NO REG GTOS INHE A EDU U080 QNA22</t>
  </si>
  <si>
    <t>APY FINAN EXT NO REG GTOS INHE A EDU (U080-QNA 23)</t>
  </si>
  <si>
    <t>APY FINAN EXT NO REG GTOS INHE A EDU (U080-QNA 24)</t>
  </si>
  <si>
    <t>APY FINA EXT NO REG GTO INHE EDU U080- QNA 01</t>
  </si>
  <si>
    <t>APY FINA EXT NO REG GTO INHE EDU U080- QNA 02</t>
  </si>
  <si>
    <t>APY FINA EXT NO REG GTO INHE EDU U080- QNA 03</t>
  </si>
  <si>
    <t>DESARROLLO PROF DOCENTE (CONSOLIDACION)</t>
  </si>
  <si>
    <t>PROG P/DESARROLLO PROF DOCENTE TIPO SUP PRODEP UTM</t>
  </si>
  <si>
    <t>PROGRAMA U080 APY A CTROS ORG DE EDUC TEC D OTE 23</t>
  </si>
  <si>
    <t>PROG U080 APY A ORG  EDU UNIV POLITECNICA  URUAPAN</t>
  </si>
  <si>
    <t>4TO FESTIVAL DE DANZA Y MUSICA TRADICIONAL 2023</t>
  </si>
  <si>
    <t>MUESTRA GASTRONOMICA TRADICIONAL SAHUAYENSE 2023</t>
  </si>
  <si>
    <t>APY FINAN NO REG GTOS  EDU U080-QNA 23, 24 COMPLEM</t>
  </si>
  <si>
    <t>APY FINARO RECURSO FED EXTRA NO REGUL U</t>
  </si>
  <si>
    <t>TRANSFERENCIAS FEDERALES POR CONVENIO EN MATERIA DE SALUD</t>
  </si>
  <si>
    <t xml:space="preserve"> PROG FORTALECIMIENTO A LA ATENCION MED</t>
  </si>
  <si>
    <t>CRESCA-CONADIC</t>
  </si>
  <si>
    <t>INSABI, SERV DE SALUD, MEDICAMENTOS E INSUMOS</t>
  </si>
  <si>
    <t>CONV SALUD PERS S/SEG SOCIAL</t>
  </si>
  <si>
    <t>CONV COORD ACC INFRA MOD CONST PER S/SEG SOC 2023</t>
  </si>
  <si>
    <t>COM FED P/PROTEC CONTRA RIESGOS SANI COFEPRIS 2023</t>
  </si>
  <si>
    <t>ATN A LA SALUD DE PERS S/SEGURIDAD  SOCIAL MARUATA</t>
  </si>
  <si>
    <t xml:space="preserve"> ATN A LA SALUD DE PERS S/SEGURID SOC  ARANTEPACUA</t>
  </si>
  <si>
    <t>TRANSFERENCIAS FEDERALES POR CONVENIO EN MATERIA HIDRAULICA</t>
  </si>
  <si>
    <t>REHABILITACION DE UNIDADES DE RIEGO</t>
  </si>
  <si>
    <t>EQUIPAMIENTO DE DISTRITOS DE RIEGO</t>
  </si>
  <si>
    <t>TECNIFICACION DE DISTRITOS DE RIEGO</t>
  </si>
  <si>
    <t>PROAGUA</t>
  </si>
  <si>
    <t>TRANSFERENCIAS FEDERALES POR CONVENIO EN MATERIA DESARROLLO URBANO</t>
  </si>
  <si>
    <t>PRG NACNAL RECONSTR TEMPLO NTRA SRA DE LA ASUNCION</t>
  </si>
  <si>
    <t>BIBLIOTECA GERTRUDIS BOCANEGRA (TEMPLOSAN AGUSTIN)</t>
  </si>
  <si>
    <t>TRANSFERENCIAS FEDERALES POR CONVENIO EN  MATERIA DE ATENCION A GRUPOS VULNERABLES</t>
  </si>
  <si>
    <t>PROG D APY  A INST D MUJ EN  ENT FED (P</t>
  </si>
  <si>
    <t>COMISION DE BUSQ DE PERSONAS DEL EDO. D</t>
  </si>
  <si>
    <t>FDO P/ EL BIENESTAR Y AVCE DE LAS MUJ (</t>
  </si>
  <si>
    <t>APY P/REFUGIOS ESPE P/MUJERES VICT D VI</t>
  </si>
  <si>
    <t>2DA ETAPA DEL CTRO DE JUST P/MUJ REGION ZAMORA MIC</t>
  </si>
  <si>
    <t>PROG ATEN PERSONAS  DISCAPACIDAD EJER FISCAL 2022</t>
  </si>
  <si>
    <t>CENTRO EXTERNO DE ATENCIÒN</t>
  </si>
  <si>
    <t>AVGM/MICH/AC01/CEAV/021</t>
  </si>
  <si>
    <t>AVGM/MICH/AC02/SISDMM/038</t>
  </si>
  <si>
    <t xml:space="preserve"> AVGM/MICH/AC01/SISDMM_072,2023</t>
  </si>
  <si>
    <t>CENTRO EXTENO ATENCIÒN MUNICIPIO URUAPA</t>
  </si>
  <si>
    <t xml:space="preserve"> AVGM/MICH/AC04/FGE/043</t>
  </si>
  <si>
    <t xml:space="preserve"> AVGM/MICH/AC04/FGE/045</t>
  </si>
  <si>
    <t xml:space="preserve"> AVGM/MICH/AC01/FGE/047</t>
  </si>
  <si>
    <t xml:space="preserve"> AVGM/MICH/AC04/FGE/049</t>
  </si>
  <si>
    <t>PRG ADELANTO BIENESTAR  E IGUALDAD MUJE</t>
  </si>
  <si>
    <t>REF ESP MUJ VICT VIOL GEN HIJOS  FOLIO R-2023-052</t>
  </si>
  <si>
    <t>REF ESP MUJ VICT VIOL GEN HIJOS  FOLIO C-2023-037</t>
  </si>
  <si>
    <t>PROYECTO REFUGIO ERENDIRA 2023</t>
  </si>
  <si>
    <t>FONDO P/FORTA INST SEGURIDAD PUBLICA (FOFISP) 2023</t>
  </si>
  <si>
    <t>GEM FORTA ATNCN NIÑOS NIÑAS ADOLESCENTE</t>
  </si>
  <si>
    <t>APOYO A INSTITUCIONES ESTATALES DE CULTURA</t>
  </si>
  <si>
    <t xml:space="preserve"> PROG APOYO CULTURAS MPALES Y COMUNITARIAS (PACMYC</t>
  </si>
  <si>
    <t>TRANSFERENCIAS FEDERALES POR CONVENIO EN DIVERSAS MATERIAS</t>
  </si>
  <si>
    <t>FORTALECIMIENTO DEL REGISTRO CIVIL DEL ESTADO</t>
  </si>
  <si>
    <t>PROG APOYOS PARA EL DESARR FORESTA SUSTENT CONAFOR</t>
  </si>
  <si>
    <t>REG VEHIC USADOS  PROCEDENCIA EXTRANJERA 2022</t>
  </si>
  <si>
    <t>SUBSIDIO CENTRO D CONCILIACION LABORAL Y TRIBUNALE</t>
  </si>
  <si>
    <t xml:space="preserve">INCENTIVOS DERIVADOS DE LA COLABORACIÓN FISCAL </t>
  </si>
  <si>
    <t>INCENTIVO POR MULTAS FISCALES FEDERALES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</si>
  <si>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</si>
  <si>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</si>
  <si>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</si>
  <si>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</si>
  <si>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</si>
  <si>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VIGILANCIA DEL CUMPLIMIENTO DE OBLGACIONES FISCALES. (IVA, ISR Y IEPS)</t>
  </si>
  <si>
    <t>INCENTIVOS POR VIG CUMPLIENTO OBLIG FISC IVA</t>
  </si>
  <si>
    <t>INCENTIVOS POR VIG CUMPLIENTO OBLIG FISC ISR</t>
  </si>
  <si>
    <t>INCENTIVOS POR VIG CUMPLIENTO OBLIG FISC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</si>
  <si>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</si>
  <si>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</si>
  <si>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</si>
  <si>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 CUMPL OBLIG ADUANERAS</t>
  </si>
  <si>
    <t>INCENTIVOS POR CREDITOS FISCALES DE LA FEDERACION</t>
  </si>
  <si>
    <t>INCENTIVOS POR ACTOS DE FISC CONCURRENTE CONT IETU</t>
  </si>
  <si>
    <t>INCENTIVOS POR USAR MEDIOS ELECTRÓNICOS DE PAGO</t>
  </si>
  <si>
    <t>OTROS INGRESOS Y BENEFICIOS VARIOS</t>
  </si>
  <si>
    <t>VIVEROS FRUTICOLAS (SRIA DESARR AGROPE)</t>
  </si>
  <si>
    <t>REDONDEO DE INGRESOS</t>
  </si>
  <si>
    <t>ING PROPIOS SECRETARIA DE SEGURIDAD PUBLICA</t>
  </si>
  <si>
    <t>ING PROPIOS SECRETARIA DE CULTURA</t>
  </si>
  <si>
    <t>AERODROMO GENERAL LAZARO CARDENAS DEL RIO</t>
  </si>
  <si>
    <t>VENTA DE BIENES MUEBLES  ADMIN PARAESTA</t>
  </si>
  <si>
    <t>ENDEUDAMIENTO INTERNO</t>
  </si>
  <si>
    <t>REFINANCIAMIENTO Y/O EMPRESTITO</t>
  </si>
  <si>
    <t>POR EL ESTUDIO DET LEGALIDAD INSCRIBIR ARMA FUEGO</t>
  </si>
  <si>
    <t xml:space="preserve"> POR EL ESTUDIO DET LEGALIDAD PREST SERV SEG PRIV</t>
  </si>
  <si>
    <t xml:space="preserve"> POR LA CONSULTA DE ANTECEDENTES POLICIALES</t>
  </si>
  <si>
    <t>POR LA EXPED DE CEDULAR DE ID A PERSONAL OPTIVOS</t>
  </si>
  <si>
    <t xml:space="preserve">ESTADO ANALÍTICO DE LOS INGRESOS DEVENGADOS  </t>
  </si>
  <si>
    <t>''Bajo protesta de decir verdad declaro que los Estados Financieros y sus notas, son razonablemente correctos y son responsabilidad del emisor''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</si>
</sst>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7" fillId="4" borderId="3" xfId="0" applyFont="1" applyFill="1" applyBorder="1" applyAlignment="1">
      <alignment vertical="center" wrapText="1"/>
    </xf>
    <xf numFmtId="43" fontId="7" fillId="4" borderId="3" xfId="1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43" fontId="8" fillId="0" borderId="3" xfId="1" applyNumberFormat="1" applyFont="1" applyFill="1" applyBorder="1" applyAlignment="1">
      <alignment vertical="center"/>
    </xf>
    <xf numFmtId="43" fontId="4" fillId="0" borderId="3" xfId="1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top"/>
    </xf>
    <xf numFmtId="0" fontId="8" fillId="0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43" fontId="8" fillId="0" borderId="0" xfId="0" applyNumberFormat="1" applyFont="1" applyFill="1" applyAlignment="1">
      <alignment vertical="top"/>
    </xf>
    <xf numFmtId="4" fontId="6" fillId="0" borderId="0" xfId="0" applyNumberFormat="1" applyFont="1" applyFill="1"/>
    <xf numFmtId="164" fontId="6" fillId="0" borderId="0" xfId="0" applyNumberFormat="1" applyFont="1" applyFill="1" applyAlignment="1">
      <alignment vertical="top"/>
    </xf>
    <xf numFmtId="0" fontId="3" fillId="0" borderId="3" xfId="0" applyFont="1" applyFill="1" applyBorder="1" applyAlignment="1">
      <alignment horizontal="left" vertical="center" wrapText="1"/>
    </xf>
    <xf numFmtId="43" fontId="3" fillId="0" borderId="3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/>
    <xf numFmtId="165" fontId="7" fillId="4" borderId="3" xfId="1" applyNumberFormat="1" applyFont="1" applyFill="1" applyBorder="1" applyAlignment="1">
      <alignment vertical="center"/>
    </xf>
    <xf numFmtId="165" fontId="8" fillId="0" borderId="3" xfId="1" applyNumberFormat="1" applyFont="1" applyFill="1" applyBorder="1" applyAlignment="1">
      <alignment vertical="center"/>
    </xf>
    <xf numFmtId="165" fontId="9" fillId="4" borderId="3" xfId="1" applyNumberFormat="1" applyFont="1" applyFill="1" applyBorder="1" applyAlignment="1">
      <alignment vertical="center"/>
    </xf>
    <xf numFmtId="165" fontId="7" fillId="5" borderId="3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43" fontId="7" fillId="3" borderId="1" xfId="0" applyNumberFormat="1" applyFont="1" applyFill="1" applyBorder="1" applyAlignment="1" applyProtection="1">
      <alignment horizontal="center" vertical="center" wrapText="1"/>
    </xf>
    <xf numFmtId="43" fontId="7" fillId="3" borderId="2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541"/>
  <sheetViews>
    <sheetView tabSelected="1" view="pageBreakPreview" zoomScale="60" zoomScaleNormal="68" workbookViewId="0">
      <selection activeCell="A372" sqref="A372"/>
    </sheetView>
  </sheetViews>
  <sheetFormatPr baseColWidth="10" defaultColWidth="11" defaultRowHeight="12.75"/>
  <cols>
    <col min="1" max="1" width="67.28515625" style="12" bestFit="1" customWidth="1"/>
    <col min="2" max="2" width="31.85546875" style="15" customWidth="1"/>
    <col min="3" max="3" width="31.85546875" style="12" customWidth="1"/>
    <col min="4" max="5" width="31.85546875" style="5" customWidth="1"/>
    <col min="6" max="201" width="11" style="5"/>
    <col min="202" max="202" width="11" style="5" customWidth="1"/>
    <col min="203" max="203" width="18.5703125" style="5" customWidth="1"/>
    <col min="204" max="204" width="4.42578125" style="5" customWidth="1"/>
    <col min="205" max="205" width="71.28515625" style="5" customWidth="1"/>
    <col min="206" max="206" width="19.140625" style="5" customWidth="1"/>
    <col min="207" max="207" width="20.140625" style="5" customWidth="1"/>
    <col min="208" max="208" width="18.5703125" style="5" customWidth="1"/>
    <col min="209" max="209" width="17" style="5" customWidth="1"/>
    <col min="210" max="210" width="17.5703125" style="5" customWidth="1"/>
    <col min="211" max="457" width="11" style="5"/>
    <col min="458" max="458" width="11" style="5" customWidth="1"/>
    <col min="459" max="459" width="18.5703125" style="5" customWidth="1"/>
    <col min="460" max="460" width="4.42578125" style="5" customWidth="1"/>
    <col min="461" max="461" width="71.28515625" style="5" customWidth="1"/>
    <col min="462" max="462" width="19.140625" style="5" customWidth="1"/>
    <col min="463" max="463" width="20.140625" style="5" customWidth="1"/>
    <col min="464" max="464" width="18.5703125" style="5" customWidth="1"/>
    <col min="465" max="465" width="17" style="5" customWidth="1"/>
    <col min="466" max="466" width="17.5703125" style="5" customWidth="1"/>
    <col min="467" max="713" width="11" style="5"/>
    <col min="714" max="714" width="11" style="5" customWidth="1"/>
    <col min="715" max="715" width="18.5703125" style="5" customWidth="1"/>
    <col min="716" max="716" width="4.42578125" style="5" customWidth="1"/>
    <col min="717" max="717" width="71.28515625" style="5" customWidth="1"/>
    <col min="718" max="718" width="19.140625" style="5" customWidth="1"/>
    <col min="719" max="719" width="20.140625" style="5" customWidth="1"/>
    <col min="720" max="720" width="18.5703125" style="5" customWidth="1"/>
    <col min="721" max="721" width="17" style="5" customWidth="1"/>
    <col min="722" max="722" width="17.5703125" style="5" customWidth="1"/>
    <col min="723" max="969" width="11" style="5"/>
    <col min="970" max="970" width="11" style="5" customWidth="1"/>
    <col min="971" max="971" width="18.5703125" style="5" customWidth="1"/>
    <col min="972" max="972" width="4.42578125" style="5" customWidth="1"/>
    <col min="973" max="973" width="71.28515625" style="5" customWidth="1"/>
    <col min="974" max="974" width="19.140625" style="5" customWidth="1"/>
    <col min="975" max="975" width="20.140625" style="5" customWidth="1"/>
    <col min="976" max="976" width="18.5703125" style="5" customWidth="1"/>
    <col min="977" max="977" width="17" style="5" customWidth="1"/>
    <col min="978" max="978" width="17.5703125" style="5" customWidth="1"/>
    <col min="979" max="1225" width="11" style="5"/>
    <col min="1226" max="1226" width="11" style="5" customWidth="1"/>
    <col min="1227" max="1227" width="18.5703125" style="5" customWidth="1"/>
    <col min="1228" max="1228" width="4.42578125" style="5" customWidth="1"/>
    <col min="1229" max="1229" width="71.28515625" style="5" customWidth="1"/>
    <col min="1230" max="1230" width="19.140625" style="5" customWidth="1"/>
    <col min="1231" max="1231" width="20.140625" style="5" customWidth="1"/>
    <col min="1232" max="1232" width="18.5703125" style="5" customWidth="1"/>
    <col min="1233" max="1233" width="17" style="5" customWidth="1"/>
    <col min="1234" max="1234" width="17.5703125" style="5" customWidth="1"/>
    <col min="1235" max="1481" width="11" style="5"/>
    <col min="1482" max="1482" width="11" style="5" customWidth="1"/>
    <col min="1483" max="1483" width="18.5703125" style="5" customWidth="1"/>
    <col min="1484" max="1484" width="4.42578125" style="5" customWidth="1"/>
    <col min="1485" max="1485" width="71.28515625" style="5" customWidth="1"/>
    <col min="1486" max="1486" width="19.140625" style="5" customWidth="1"/>
    <col min="1487" max="1487" width="20.140625" style="5" customWidth="1"/>
    <col min="1488" max="1488" width="18.5703125" style="5" customWidth="1"/>
    <col min="1489" max="1489" width="17" style="5" customWidth="1"/>
    <col min="1490" max="1490" width="17.5703125" style="5" customWidth="1"/>
    <col min="1491" max="1737" width="11" style="5"/>
    <col min="1738" max="1738" width="11" style="5" customWidth="1"/>
    <col min="1739" max="1739" width="18.5703125" style="5" customWidth="1"/>
    <col min="1740" max="1740" width="4.42578125" style="5" customWidth="1"/>
    <col min="1741" max="1741" width="71.28515625" style="5" customWidth="1"/>
    <col min="1742" max="1742" width="19.140625" style="5" customWidth="1"/>
    <col min="1743" max="1743" width="20.140625" style="5" customWidth="1"/>
    <col min="1744" max="1744" width="18.5703125" style="5" customWidth="1"/>
    <col min="1745" max="1745" width="17" style="5" customWidth="1"/>
    <col min="1746" max="1746" width="17.5703125" style="5" customWidth="1"/>
    <col min="1747" max="1993" width="11" style="5"/>
    <col min="1994" max="1994" width="11" style="5" customWidth="1"/>
    <col min="1995" max="1995" width="18.5703125" style="5" customWidth="1"/>
    <col min="1996" max="1996" width="4.42578125" style="5" customWidth="1"/>
    <col min="1997" max="1997" width="71.28515625" style="5" customWidth="1"/>
    <col min="1998" max="1998" width="19.140625" style="5" customWidth="1"/>
    <col min="1999" max="1999" width="20.140625" style="5" customWidth="1"/>
    <col min="2000" max="2000" width="18.5703125" style="5" customWidth="1"/>
    <col min="2001" max="2001" width="17" style="5" customWidth="1"/>
    <col min="2002" max="2002" width="17.5703125" style="5" customWidth="1"/>
    <col min="2003" max="2249" width="11" style="5"/>
    <col min="2250" max="2250" width="11" style="5" customWidth="1"/>
    <col min="2251" max="2251" width="18.5703125" style="5" customWidth="1"/>
    <col min="2252" max="2252" width="4.42578125" style="5" customWidth="1"/>
    <col min="2253" max="2253" width="71.28515625" style="5" customWidth="1"/>
    <col min="2254" max="2254" width="19.140625" style="5" customWidth="1"/>
    <col min="2255" max="2255" width="20.140625" style="5" customWidth="1"/>
    <col min="2256" max="2256" width="18.5703125" style="5" customWidth="1"/>
    <col min="2257" max="2257" width="17" style="5" customWidth="1"/>
    <col min="2258" max="2258" width="17.5703125" style="5" customWidth="1"/>
    <col min="2259" max="2505" width="11" style="5"/>
    <col min="2506" max="2506" width="11" style="5" customWidth="1"/>
    <col min="2507" max="2507" width="18.5703125" style="5" customWidth="1"/>
    <col min="2508" max="2508" width="4.42578125" style="5" customWidth="1"/>
    <col min="2509" max="2509" width="71.28515625" style="5" customWidth="1"/>
    <col min="2510" max="2510" width="19.140625" style="5" customWidth="1"/>
    <col min="2511" max="2511" width="20.140625" style="5" customWidth="1"/>
    <col min="2512" max="2512" width="18.5703125" style="5" customWidth="1"/>
    <col min="2513" max="2513" width="17" style="5" customWidth="1"/>
    <col min="2514" max="2514" width="17.5703125" style="5" customWidth="1"/>
    <col min="2515" max="2761" width="11" style="5"/>
    <col min="2762" max="2762" width="11" style="5" customWidth="1"/>
    <col min="2763" max="2763" width="18.5703125" style="5" customWidth="1"/>
    <col min="2764" max="2764" width="4.42578125" style="5" customWidth="1"/>
    <col min="2765" max="2765" width="71.28515625" style="5" customWidth="1"/>
    <col min="2766" max="2766" width="19.140625" style="5" customWidth="1"/>
    <col min="2767" max="2767" width="20.140625" style="5" customWidth="1"/>
    <col min="2768" max="2768" width="18.5703125" style="5" customWidth="1"/>
    <col min="2769" max="2769" width="17" style="5" customWidth="1"/>
    <col min="2770" max="2770" width="17.5703125" style="5" customWidth="1"/>
    <col min="2771" max="3017" width="11" style="5"/>
    <col min="3018" max="3018" width="11" style="5" customWidth="1"/>
    <col min="3019" max="3019" width="18.5703125" style="5" customWidth="1"/>
    <col min="3020" max="3020" width="4.42578125" style="5" customWidth="1"/>
    <col min="3021" max="3021" width="71.28515625" style="5" customWidth="1"/>
    <col min="3022" max="3022" width="19.140625" style="5" customWidth="1"/>
    <col min="3023" max="3023" width="20.140625" style="5" customWidth="1"/>
    <col min="3024" max="3024" width="18.5703125" style="5" customWidth="1"/>
    <col min="3025" max="3025" width="17" style="5" customWidth="1"/>
    <col min="3026" max="3026" width="17.5703125" style="5" customWidth="1"/>
    <col min="3027" max="3273" width="11" style="5"/>
    <col min="3274" max="3274" width="11" style="5" customWidth="1"/>
    <col min="3275" max="3275" width="18.5703125" style="5" customWidth="1"/>
    <col min="3276" max="3276" width="4.42578125" style="5" customWidth="1"/>
    <col min="3277" max="3277" width="71.28515625" style="5" customWidth="1"/>
    <col min="3278" max="3278" width="19.140625" style="5" customWidth="1"/>
    <col min="3279" max="3279" width="20.140625" style="5" customWidth="1"/>
    <col min="3280" max="3280" width="18.5703125" style="5" customWidth="1"/>
    <col min="3281" max="3281" width="17" style="5" customWidth="1"/>
    <col min="3282" max="3282" width="17.5703125" style="5" customWidth="1"/>
    <col min="3283" max="3529" width="11" style="5"/>
    <col min="3530" max="3530" width="11" style="5" customWidth="1"/>
    <col min="3531" max="3531" width="18.5703125" style="5" customWidth="1"/>
    <col min="3532" max="3532" width="4.42578125" style="5" customWidth="1"/>
    <col min="3533" max="3533" width="71.28515625" style="5" customWidth="1"/>
    <col min="3534" max="3534" width="19.140625" style="5" customWidth="1"/>
    <col min="3535" max="3535" width="20.140625" style="5" customWidth="1"/>
    <col min="3536" max="3536" width="18.5703125" style="5" customWidth="1"/>
    <col min="3537" max="3537" width="17" style="5" customWidth="1"/>
    <col min="3538" max="3538" width="17.5703125" style="5" customWidth="1"/>
    <col min="3539" max="3785" width="11" style="5"/>
    <col min="3786" max="3786" width="11" style="5" customWidth="1"/>
    <col min="3787" max="3787" width="18.5703125" style="5" customWidth="1"/>
    <col min="3788" max="3788" width="4.42578125" style="5" customWidth="1"/>
    <col min="3789" max="3789" width="71.28515625" style="5" customWidth="1"/>
    <col min="3790" max="3790" width="19.140625" style="5" customWidth="1"/>
    <col min="3791" max="3791" width="20.140625" style="5" customWidth="1"/>
    <col min="3792" max="3792" width="18.5703125" style="5" customWidth="1"/>
    <col min="3793" max="3793" width="17" style="5" customWidth="1"/>
    <col min="3794" max="3794" width="17.5703125" style="5" customWidth="1"/>
    <col min="3795" max="4041" width="11" style="5"/>
    <col min="4042" max="4042" width="11" style="5" customWidth="1"/>
    <col min="4043" max="4043" width="18.5703125" style="5" customWidth="1"/>
    <col min="4044" max="4044" width="4.42578125" style="5" customWidth="1"/>
    <col min="4045" max="4045" width="71.28515625" style="5" customWidth="1"/>
    <col min="4046" max="4046" width="19.140625" style="5" customWidth="1"/>
    <col min="4047" max="4047" width="20.140625" style="5" customWidth="1"/>
    <col min="4048" max="4048" width="18.5703125" style="5" customWidth="1"/>
    <col min="4049" max="4049" width="17" style="5" customWidth="1"/>
    <col min="4050" max="4050" width="17.5703125" style="5" customWidth="1"/>
    <col min="4051" max="4297" width="11" style="5"/>
    <col min="4298" max="4298" width="11" style="5" customWidth="1"/>
    <col min="4299" max="4299" width="18.5703125" style="5" customWidth="1"/>
    <col min="4300" max="4300" width="4.42578125" style="5" customWidth="1"/>
    <col min="4301" max="4301" width="71.28515625" style="5" customWidth="1"/>
    <col min="4302" max="4302" width="19.140625" style="5" customWidth="1"/>
    <col min="4303" max="4303" width="20.140625" style="5" customWidth="1"/>
    <col min="4304" max="4304" width="18.5703125" style="5" customWidth="1"/>
    <col min="4305" max="4305" width="17" style="5" customWidth="1"/>
    <col min="4306" max="4306" width="17.5703125" style="5" customWidth="1"/>
    <col min="4307" max="4553" width="11" style="5"/>
    <col min="4554" max="4554" width="11" style="5" customWidth="1"/>
    <col min="4555" max="4555" width="18.5703125" style="5" customWidth="1"/>
    <col min="4556" max="4556" width="4.42578125" style="5" customWidth="1"/>
    <col min="4557" max="4557" width="71.28515625" style="5" customWidth="1"/>
    <col min="4558" max="4558" width="19.140625" style="5" customWidth="1"/>
    <col min="4559" max="4559" width="20.140625" style="5" customWidth="1"/>
    <col min="4560" max="4560" width="18.5703125" style="5" customWidth="1"/>
    <col min="4561" max="4561" width="17" style="5" customWidth="1"/>
    <col min="4562" max="4562" width="17.5703125" style="5" customWidth="1"/>
    <col min="4563" max="4809" width="11" style="5"/>
    <col min="4810" max="4810" width="11" style="5" customWidth="1"/>
    <col min="4811" max="4811" width="18.5703125" style="5" customWidth="1"/>
    <col min="4812" max="4812" width="4.42578125" style="5" customWidth="1"/>
    <col min="4813" max="4813" width="71.28515625" style="5" customWidth="1"/>
    <col min="4814" max="4814" width="19.140625" style="5" customWidth="1"/>
    <col min="4815" max="4815" width="20.140625" style="5" customWidth="1"/>
    <col min="4816" max="4816" width="18.5703125" style="5" customWidth="1"/>
    <col min="4817" max="4817" width="17" style="5" customWidth="1"/>
    <col min="4818" max="4818" width="17.5703125" style="5" customWidth="1"/>
    <col min="4819" max="5065" width="11" style="5"/>
    <col min="5066" max="5066" width="11" style="5" customWidth="1"/>
    <col min="5067" max="5067" width="18.5703125" style="5" customWidth="1"/>
    <col min="5068" max="5068" width="4.42578125" style="5" customWidth="1"/>
    <col min="5069" max="5069" width="71.28515625" style="5" customWidth="1"/>
    <col min="5070" max="5070" width="19.140625" style="5" customWidth="1"/>
    <col min="5071" max="5071" width="20.140625" style="5" customWidth="1"/>
    <col min="5072" max="5072" width="18.5703125" style="5" customWidth="1"/>
    <col min="5073" max="5073" width="17" style="5" customWidth="1"/>
    <col min="5074" max="5074" width="17.5703125" style="5" customWidth="1"/>
    <col min="5075" max="5321" width="11" style="5"/>
    <col min="5322" max="5322" width="11" style="5" customWidth="1"/>
    <col min="5323" max="5323" width="18.5703125" style="5" customWidth="1"/>
    <col min="5324" max="5324" width="4.42578125" style="5" customWidth="1"/>
    <col min="5325" max="5325" width="71.28515625" style="5" customWidth="1"/>
    <col min="5326" max="5326" width="19.140625" style="5" customWidth="1"/>
    <col min="5327" max="5327" width="20.140625" style="5" customWidth="1"/>
    <col min="5328" max="5328" width="18.5703125" style="5" customWidth="1"/>
    <col min="5329" max="5329" width="17" style="5" customWidth="1"/>
    <col min="5330" max="5330" width="17.5703125" style="5" customWidth="1"/>
    <col min="5331" max="5577" width="11" style="5"/>
    <col min="5578" max="5578" width="11" style="5" customWidth="1"/>
    <col min="5579" max="5579" width="18.5703125" style="5" customWidth="1"/>
    <col min="5580" max="5580" width="4.42578125" style="5" customWidth="1"/>
    <col min="5581" max="5581" width="71.28515625" style="5" customWidth="1"/>
    <col min="5582" max="5582" width="19.140625" style="5" customWidth="1"/>
    <col min="5583" max="5583" width="20.140625" style="5" customWidth="1"/>
    <col min="5584" max="5584" width="18.5703125" style="5" customWidth="1"/>
    <col min="5585" max="5585" width="17" style="5" customWidth="1"/>
    <col min="5586" max="5586" width="17.5703125" style="5" customWidth="1"/>
    <col min="5587" max="5833" width="11" style="5"/>
    <col min="5834" max="5834" width="11" style="5" customWidth="1"/>
    <col min="5835" max="5835" width="18.5703125" style="5" customWidth="1"/>
    <col min="5836" max="5836" width="4.42578125" style="5" customWidth="1"/>
    <col min="5837" max="5837" width="71.28515625" style="5" customWidth="1"/>
    <col min="5838" max="5838" width="19.140625" style="5" customWidth="1"/>
    <col min="5839" max="5839" width="20.140625" style="5" customWidth="1"/>
    <col min="5840" max="5840" width="18.5703125" style="5" customWidth="1"/>
    <col min="5841" max="5841" width="17" style="5" customWidth="1"/>
    <col min="5842" max="5842" width="17.5703125" style="5" customWidth="1"/>
    <col min="5843" max="6089" width="11" style="5"/>
    <col min="6090" max="6090" width="11" style="5" customWidth="1"/>
    <col min="6091" max="6091" width="18.5703125" style="5" customWidth="1"/>
    <col min="6092" max="6092" width="4.42578125" style="5" customWidth="1"/>
    <col min="6093" max="6093" width="71.28515625" style="5" customWidth="1"/>
    <col min="6094" max="6094" width="19.140625" style="5" customWidth="1"/>
    <col min="6095" max="6095" width="20.140625" style="5" customWidth="1"/>
    <col min="6096" max="6096" width="18.5703125" style="5" customWidth="1"/>
    <col min="6097" max="6097" width="17" style="5" customWidth="1"/>
    <col min="6098" max="6098" width="17.5703125" style="5" customWidth="1"/>
    <col min="6099" max="6345" width="11" style="5"/>
    <col min="6346" max="6346" width="11" style="5" customWidth="1"/>
    <col min="6347" max="6347" width="18.5703125" style="5" customWidth="1"/>
    <col min="6348" max="6348" width="4.42578125" style="5" customWidth="1"/>
    <col min="6349" max="6349" width="71.28515625" style="5" customWidth="1"/>
    <col min="6350" max="6350" width="19.140625" style="5" customWidth="1"/>
    <col min="6351" max="6351" width="20.140625" style="5" customWidth="1"/>
    <col min="6352" max="6352" width="18.5703125" style="5" customWidth="1"/>
    <col min="6353" max="6353" width="17" style="5" customWidth="1"/>
    <col min="6354" max="6354" width="17.5703125" style="5" customWidth="1"/>
    <col min="6355" max="6601" width="11" style="5"/>
    <col min="6602" max="6602" width="11" style="5" customWidth="1"/>
    <col min="6603" max="6603" width="18.5703125" style="5" customWidth="1"/>
    <col min="6604" max="6604" width="4.42578125" style="5" customWidth="1"/>
    <col min="6605" max="6605" width="71.28515625" style="5" customWidth="1"/>
    <col min="6606" max="6606" width="19.140625" style="5" customWidth="1"/>
    <col min="6607" max="6607" width="20.140625" style="5" customWidth="1"/>
    <col min="6608" max="6608" width="18.5703125" style="5" customWidth="1"/>
    <col min="6609" max="6609" width="17" style="5" customWidth="1"/>
    <col min="6610" max="6610" width="17.5703125" style="5" customWidth="1"/>
    <col min="6611" max="6857" width="11" style="5"/>
    <col min="6858" max="6858" width="11" style="5" customWidth="1"/>
    <col min="6859" max="6859" width="18.5703125" style="5" customWidth="1"/>
    <col min="6860" max="6860" width="4.42578125" style="5" customWidth="1"/>
    <col min="6861" max="6861" width="71.28515625" style="5" customWidth="1"/>
    <col min="6862" max="6862" width="19.140625" style="5" customWidth="1"/>
    <col min="6863" max="6863" width="20.140625" style="5" customWidth="1"/>
    <col min="6864" max="6864" width="18.5703125" style="5" customWidth="1"/>
    <col min="6865" max="6865" width="17" style="5" customWidth="1"/>
    <col min="6866" max="6866" width="17.5703125" style="5" customWidth="1"/>
    <col min="6867" max="7113" width="11" style="5"/>
    <col min="7114" max="7114" width="11" style="5" customWidth="1"/>
    <col min="7115" max="7115" width="18.5703125" style="5" customWidth="1"/>
    <col min="7116" max="7116" width="4.42578125" style="5" customWidth="1"/>
    <col min="7117" max="7117" width="71.28515625" style="5" customWidth="1"/>
    <col min="7118" max="7118" width="19.140625" style="5" customWidth="1"/>
    <col min="7119" max="7119" width="20.140625" style="5" customWidth="1"/>
    <col min="7120" max="7120" width="18.5703125" style="5" customWidth="1"/>
    <col min="7121" max="7121" width="17" style="5" customWidth="1"/>
    <col min="7122" max="7122" width="17.5703125" style="5" customWidth="1"/>
    <col min="7123" max="7369" width="11" style="5"/>
    <col min="7370" max="7370" width="11" style="5" customWidth="1"/>
    <col min="7371" max="7371" width="18.5703125" style="5" customWidth="1"/>
    <col min="7372" max="7372" width="4.42578125" style="5" customWidth="1"/>
    <col min="7373" max="7373" width="71.28515625" style="5" customWidth="1"/>
    <col min="7374" max="7374" width="19.140625" style="5" customWidth="1"/>
    <col min="7375" max="7375" width="20.140625" style="5" customWidth="1"/>
    <col min="7376" max="7376" width="18.5703125" style="5" customWidth="1"/>
    <col min="7377" max="7377" width="17" style="5" customWidth="1"/>
    <col min="7378" max="7378" width="17.5703125" style="5" customWidth="1"/>
    <col min="7379" max="7625" width="11" style="5"/>
    <col min="7626" max="7626" width="11" style="5" customWidth="1"/>
    <col min="7627" max="7627" width="18.5703125" style="5" customWidth="1"/>
    <col min="7628" max="7628" width="4.42578125" style="5" customWidth="1"/>
    <col min="7629" max="7629" width="71.28515625" style="5" customWidth="1"/>
    <col min="7630" max="7630" width="19.140625" style="5" customWidth="1"/>
    <col min="7631" max="7631" width="20.140625" style="5" customWidth="1"/>
    <col min="7632" max="7632" width="18.5703125" style="5" customWidth="1"/>
    <col min="7633" max="7633" width="17" style="5" customWidth="1"/>
    <col min="7634" max="7634" width="17.5703125" style="5" customWidth="1"/>
    <col min="7635" max="7881" width="11" style="5"/>
    <col min="7882" max="7882" width="11" style="5" customWidth="1"/>
    <col min="7883" max="7883" width="18.5703125" style="5" customWidth="1"/>
    <col min="7884" max="7884" width="4.42578125" style="5" customWidth="1"/>
    <col min="7885" max="7885" width="71.28515625" style="5" customWidth="1"/>
    <col min="7886" max="7886" width="19.140625" style="5" customWidth="1"/>
    <col min="7887" max="7887" width="20.140625" style="5" customWidth="1"/>
    <col min="7888" max="7888" width="18.5703125" style="5" customWidth="1"/>
    <col min="7889" max="7889" width="17" style="5" customWidth="1"/>
    <col min="7890" max="7890" width="17.5703125" style="5" customWidth="1"/>
    <col min="7891" max="8137" width="11" style="5"/>
    <col min="8138" max="8138" width="11" style="5" customWidth="1"/>
    <col min="8139" max="8139" width="18.5703125" style="5" customWidth="1"/>
    <col min="8140" max="8140" width="4.42578125" style="5" customWidth="1"/>
    <col min="8141" max="8141" width="71.28515625" style="5" customWidth="1"/>
    <col min="8142" max="8142" width="19.140625" style="5" customWidth="1"/>
    <col min="8143" max="8143" width="20.140625" style="5" customWidth="1"/>
    <col min="8144" max="8144" width="18.5703125" style="5" customWidth="1"/>
    <col min="8145" max="8145" width="17" style="5" customWidth="1"/>
    <col min="8146" max="8146" width="17.5703125" style="5" customWidth="1"/>
    <col min="8147" max="8393" width="11" style="5"/>
    <col min="8394" max="8394" width="11" style="5" customWidth="1"/>
    <col min="8395" max="8395" width="18.5703125" style="5" customWidth="1"/>
    <col min="8396" max="8396" width="4.42578125" style="5" customWidth="1"/>
    <col min="8397" max="8397" width="71.28515625" style="5" customWidth="1"/>
    <col min="8398" max="8398" width="19.140625" style="5" customWidth="1"/>
    <col min="8399" max="8399" width="20.140625" style="5" customWidth="1"/>
    <col min="8400" max="8400" width="18.5703125" style="5" customWidth="1"/>
    <col min="8401" max="8401" width="17" style="5" customWidth="1"/>
    <col min="8402" max="8402" width="17.5703125" style="5" customWidth="1"/>
    <col min="8403" max="8649" width="11" style="5"/>
    <col min="8650" max="8650" width="11" style="5" customWidth="1"/>
    <col min="8651" max="8651" width="18.5703125" style="5" customWidth="1"/>
    <col min="8652" max="8652" width="4.42578125" style="5" customWidth="1"/>
    <col min="8653" max="8653" width="71.28515625" style="5" customWidth="1"/>
    <col min="8654" max="8654" width="19.140625" style="5" customWidth="1"/>
    <col min="8655" max="8655" width="20.140625" style="5" customWidth="1"/>
    <col min="8656" max="8656" width="18.5703125" style="5" customWidth="1"/>
    <col min="8657" max="8657" width="17" style="5" customWidth="1"/>
    <col min="8658" max="8658" width="17.5703125" style="5" customWidth="1"/>
    <col min="8659" max="8905" width="11" style="5"/>
    <col min="8906" max="8906" width="11" style="5" customWidth="1"/>
    <col min="8907" max="8907" width="18.5703125" style="5" customWidth="1"/>
    <col min="8908" max="8908" width="4.42578125" style="5" customWidth="1"/>
    <col min="8909" max="8909" width="71.28515625" style="5" customWidth="1"/>
    <col min="8910" max="8910" width="19.140625" style="5" customWidth="1"/>
    <col min="8911" max="8911" width="20.140625" style="5" customWidth="1"/>
    <col min="8912" max="8912" width="18.5703125" style="5" customWidth="1"/>
    <col min="8913" max="8913" width="17" style="5" customWidth="1"/>
    <col min="8914" max="8914" width="17.5703125" style="5" customWidth="1"/>
    <col min="8915" max="9161" width="11" style="5"/>
    <col min="9162" max="9162" width="11" style="5" customWidth="1"/>
    <col min="9163" max="9163" width="18.5703125" style="5" customWidth="1"/>
    <col min="9164" max="9164" width="4.42578125" style="5" customWidth="1"/>
    <col min="9165" max="9165" width="71.28515625" style="5" customWidth="1"/>
    <col min="9166" max="9166" width="19.140625" style="5" customWidth="1"/>
    <col min="9167" max="9167" width="20.140625" style="5" customWidth="1"/>
    <col min="9168" max="9168" width="18.5703125" style="5" customWidth="1"/>
    <col min="9169" max="9169" width="17" style="5" customWidth="1"/>
    <col min="9170" max="9170" width="17.5703125" style="5" customWidth="1"/>
    <col min="9171" max="9417" width="11" style="5"/>
    <col min="9418" max="9418" width="11" style="5" customWidth="1"/>
    <col min="9419" max="9419" width="18.5703125" style="5" customWidth="1"/>
    <col min="9420" max="9420" width="4.42578125" style="5" customWidth="1"/>
    <col min="9421" max="9421" width="71.28515625" style="5" customWidth="1"/>
    <col min="9422" max="9422" width="19.140625" style="5" customWidth="1"/>
    <col min="9423" max="9423" width="20.140625" style="5" customWidth="1"/>
    <col min="9424" max="9424" width="18.5703125" style="5" customWidth="1"/>
    <col min="9425" max="9425" width="17" style="5" customWidth="1"/>
    <col min="9426" max="9426" width="17.5703125" style="5" customWidth="1"/>
    <col min="9427" max="9673" width="11" style="5"/>
    <col min="9674" max="9674" width="11" style="5" customWidth="1"/>
    <col min="9675" max="9675" width="18.5703125" style="5" customWidth="1"/>
    <col min="9676" max="9676" width="4.42578125" style="5" customWidth="1"/>
    <col min="9677" max="9677" width="71.28515625" style="5" customWidth="1"/>
    <col min="9678" max="9678" width="19.140625" style="5" customWidth="1"/>
    <col min="9679" max="9679" width="20.140625" style="5" customWidth="1"/>
    <col min="9680" max="9680" width="18.5703125" style="5" customWidth="1"/>
    <col min="9681" max="9681" width="17" style="5" customWidth="1"/>
    <col min="9682" max="9682" width="17.5703125" style="5" customWidth="1"/>
    <col min="9683" max="9929" width="11" style="5"/>
    <col min="9930" max="9930" width="11" style="5" customWidth="1"/>
    <col min="9931" max="9931" width="18.5703125" style="5" customWidth="1"/>
    <col min="9932" max="9932" width="4.42578125" style="5" customWidth="1"/>
    <col min="9933" max="9933" width="71.28515625" style="5" customWidth="1"/>
    <col min="9934" max="9934" width="19.140625" style="5" customWidth="1"/>
    <col min="9935" max="9935" width="20.140625" style="5" customWidth="1"/>
    <col min="9936" max="9936" width="18.5703125" style="5" customWidth="1"/>
    <col min="9937" max="9937" width="17" style="5" customWidth="1"/>
    <col min="9938" max="9938" width="17.5703125" style="5" customWidth="1"/>
    <col min="9939" max="10185" width="11" style="5"/>
    <col min="10186" max="10186" width="11" style="5" customWidth="1"/>
    <col min="10187" max="10187" width="18.5703125" style="5" customWidth="1"/>
    <col min="10188" max="10188" width="4.42578125" style="5" customWidth="1"/>
    <col min="10189" max="10189" width="71.28515625" style="5" customWidth="1"/>
    <col min="10190" max="10190" width="19.140625" style="5" customWidth="1"/>
    <col min="10191" max="10191" width="20.140625" style="5" customWidth="1"/>
    <col min="10192" max="10192" width="18.5703125" style="5" customWidth="1"/>
    <col min="10193" max="10193" width="17" style="5" customWidth="1"/>
    <col min="10194" max="10194" width="17.5703125" style="5" customWidth="1"/>
    <col min="10195" max="10441" width="11" style="5"/>
    <col min="10442" max="10442" width="11" style="5" customWidth="1"/>
    <col min="10443" max="10443" width="18.5703125" style="5" customWidth="1"/>
    <col min="10444" max="10444" width="4.42578125" style="5" customWidth="1"/>
    <col min="10445" max="10445" width="71.28515625" style="5" customWidth="1"/>
    <col min="10446" max="10446" width="19.140625" style="5" customWidth="1"/>
    <col min="10447" max="10447" width="20.140625" style="5" customWidth="1"/>
    <col min="10448" max="10448" width="18.5703125" style="5" customWidth="1"/>
    <col min="10449" max="10449" width="17" style="5" customWidth="1"/>
    <col min="10450" max="10450" width="17.5703125" style="5" customWidth="1"/>
    <col min="10451" max="10697" width="11" style="5"/>
    <col min="10698" max="10698" width="11" style="5" customWidth="1"/>
    <col min="10699" max="10699" width="18.5703125" style="5" customWidth="1"/>
    <col min="10700" max="10700" width="4.42578125" style="5" customWidth="1"/>
    <col min="10701" max="10701" width="71.28515625" style="5" customWidth="1"/>
    <col min="10702" max="10702" width="19.140625" style="5" customWidth="1"/>
    <col min="10703" max="10703" width="20.140625" style="5" customWidth="1"/>
    <col min="10704" max="10704" width="18.5703125" style="5" customWidth="1"/>
    <col min="10705" max="10705" width="17" style="5" customWidth="1"/>
    <col min="10706" max="10706" width="17.5703125" style="5" customWidth="1"/>
    <col min="10707" max="10953" width="11" style="5"/>
    <col min="10954" max="10954" width="11" style="5" customWidth="1"/>
    <col min="10955" max="10955" width="18.5703125" style="5" customWidth="1"/>
    <col min="10956" max="10956" width="4.42578125" style="5" customWidth="1"/>
    <col min="10957" max="10957" width="71.28515625" style="5" customWidth="1"/>
    <col min="10958" max="10958" width="19.140625" style="5" customWidth="1"/>
    <col min="10959" max="10959" width="20.140625" style="5" customWidth="1"/>
    <col min="10960" max="10960" width="18.5703125" style="5" customWidth="1"/>
    <col min="10961" max="10961" width="17" style="5" customWidth="1"/>
    <col min="10962" max="10962" width="17.5703125" style="5" customWidth="1"/>
    <col min="10963" max="11209" width="11" style="5"/>
    <col min="11210" max="11210" width="11" style="5" customWidth="1"/>
    <col min="11211" max="11211" width="18.5703125" style="5" customWidth="1"/>
    <col min="11212" max="11212" width="4.42578125" style="5" customWidth="1"/>
    <col min="11213" max="11213" width="71.28515625" style="5" customWidth="1"/>
    <col min="11214" max="11214" width="19.140625" style="5" customWidth="1"/>
    <col min="11215" max="11215" width="20.140625" style="5" customWidth="1"/>
    <col min="11216" max="11216" width="18.5703125" style="5" customWidth="1"/>
    <col min="11217" max="11217" width="17" style="5" customWidth="1"/>
    <col min="11218" max="11218" width="17.5703125" style="5" customWidth="1"/>
    <col min="11219" max="11465" width="11" style="5"/>
    <col min="11466" max="11466" width="11" style="5" customWidth="1"/>
    <col min="11467" max="11467" width="18.5703125" style="5" customWidth="1"/>
    <col min="11468" max="11468" width="4.42578125" style="5" customWidth="1"/>
    <col min="11469" max="11469" width="71.28515625" style="5" customWidth="1"/>
    <col min="11470" max="11470" width="19.140625" style="5" customWidth="1"/>
    <col min="11471" max="11471" width="20.140625" style="5" customWidth="1"/>
    <col min="11472" max="11472" width="18.5703125" style="5" customWidth="1"/>
    <col min="11473" max="11473" width="17" style="5" customWidth="1"/>
    <col min="11474" max="11474" width="17.5703125" style="5" customWidth="1"/>
    <col min="11475" max="11721" width="11" style="5"/>
    <col min="11722" max="11722" width="11" style="5" customWidth="1"/>
    <col min="11723" max="11723" width="18.5703125" style="5" customWidth="1"/>
    <col min="11724" max="11724" width="4.42578125" style="5" customWidth="1"/>
    <col min="11725" max="11725" width="71.28515625" style="5" customWidth="1"/>
    <col min="11726" max="11726" width="19.140625" style="5" customWidth="1"/>
    <col min="11727" max="11727" width="20.140625" style="5" customWidth="1"/>
    <col min="11728" max="11728" width="18.5703125" style="5" customWidth="1"/>
    <col min="11729" max="11729" width="17" style="5" customWidth="1"/>
    <col min="11730" max="11730" width="17.5703125" style="5" customWidth="1"/>
    <col min="11731" max="11977" width="11" style="5"/>
    <col min="11978" max="11978" width="11" style="5" customWidth="1"/>
    <col min="11979" max="11979" width="18.5703125" style="5" customWidth="1"/>
    <col min="11980" max="11980" width="4.42578125" style="5" customWidth="1"/>
    <col min="11981" max="11981" width="71.28515625" style="5" customWidth="1"/>
    <col min="11982" max="11982" width="19.140625" style="5" customWidth="1"/>
    <col min="11983" max="11983" width="20.140625" style="5" customWidth="1"/>
    <col min="11984" max="11984" width="18.5703125" style="5" customWidth="1"/>
    <col min="11985" max="11985" width="17" style="5" customWidth="1"/>
    <col min="11986" max="11986" width="17.5703125" style="5" customWidth="1"/>
    <col min="11987" max="12233" width="11" style="5"/>
    <col min="12234" max="12234" width="11" style="5" customWidth="1"/>
    <col min="12235" max="12235" width="18.5703125" style="5" customWidth="1"/>
    <col min="12236" max="12236" width="4.42578125" style="5" customWidth="1"/>
    <col min="12237" max="12237" width="71.28515625" style="5" customWidth="1"/>
    <col min="12238" max="12238" width="19.140625" style="5" customWidth="1"/>
    <col min="12239" max="12239" width="20.140625" style="5" customWidth="1"/>
    <col min="12240" max="12240" width="18.5703125" style="5" customWidth="1"/>
    <col min="12241" max="12241" width="17" style="5" customWidth="1"/>
    <col min="12242" max="12242" width="17.5703125" style="5" customWidth="1"/>
    <col min="12243" max="12489" width="11" style="5"/>
    <col min="12490" max="12490" width="11" style="5" customWidth="1"/>
    <col min="12491" max="12491" width="18.5703125" style="5" customWidth="1"/>
    <col min="12492" max="12492" width="4.42578125" style="5" customWidth="1"/>
    <col min="12493" max="12493" width="71.28515625" style="5" customWidth="1"/>
    <col min="12494" max="12494" width="19.140625" style="5" customWidth="1"/>
    <col min="12495" max="12495" width="20.140625" style="5" customWidth="1"/>
    <col min="12496" max="12496" width="18.5703125" style="5" customWidth="1"/>
    <col min="12497" max="12497" width="17" style="5" customWidth="1"/>
    <col min="12498" max="12498" width="17.5703125" style="5" customWidth="1"/>
    <col min="12499" max="12745" width="11" style="5"/>
    <col min="12746" max="12746" width="11" style="5" customWidth="1"/>
    <col min="12747" max="12747" width="18.5703125" style="5" customWidth="1"/>
    <col min="12748" max="12748" width="4.42578125" style="5" customWidth="1"/>
    <col min="12749" max="12749" width="71.28515625" style="5" customWidth="1"/>
    <col min="12750" max="12750" width="19.140625" style="5" customWidth="1"/>
    <col min="12751" max="12751" width="20.140625" style="5" customWidth="1"/>
    <col min="12752" max="12752" width="18.5703125" style="5" customWidth="1"/>
    <col min="12753" max="12753" width="17" style="5" customWidth="1"/>
    <col min="12754" max="12754" width="17.5703125" style="5" customWidth="1"/>
    <col min="12755" max="13001" width="11" style="5"/>
    <col min="13002" max="13002" width="11" style="5" customWidth="1"/>
    <col min="13003" max="13003" width="18.5703125" style="5" customWidth="1"/>
    <col min="13004" max="13004" width="4.42578125" style="5" customWidth="1"/>
    <col min="13005" max="13005" width="71.28515625" style="5" customWidth="1"/>
    <col min="13006" max="13006" width="19.140625" style="5" customWidth="1"/>
    <col min="13007" max="13007" width="20.140625" style="5" customWidth="1"/>
    <col min="13008" max="13008" width="18.5703125" style="5" customWidth="1"/>
    <col min="13009" max="13009" width="17" style="5" customWidth="1"/>
    <col min="13010" max="13010" width="17.5703125" style="5" customWidth="1"/>
    <col min="13011" max="13257" width="11" style="5"/>
    <col min="13258" max="13258" width="11" style="5" customWidth="1"/>
    <col min="13259" max="13259" width="18.5703125" style="5" customWidth="1"/>
    <col min="13260" max="13260" width="4.42578125" style="5" customWidth="1"/>
    <col min="13261" max="13261" width="71.28515625" style="5" customWidth="1"/>
    <col min="13262" max="13262" width="19.140625" style="5" customWidth="1"/>
    <col min="13263" max="13263" width="20.140625" style="5" customWidth="1"/>
    <col min="13264" max="13264" width="18.5703125" style="5" customWidth="1"/>
    <col min="13265" max="13265" width="17" style="5" customWidth="1"/>
    <col min="13266" max="13266" width="17.5703125" style="5" customWidth="1"/>
    <col min="13267" max="13513" width="11" style="5"/>
    <col min="13514" max="13514" width="11" style="5" customWidth="1"/>
    <col min="13515" max="13515" width="18.5703125" style="5" customWidth="1"/>
    <col min="13516" max="13516" width="4.42578125" style="5" customWidth="1"/>
    <col min="13517" max="13517" width="71.28515625" style="5" customWidth="1"/>
    <col min="13518" max="13518" width="19.140625" style="5" customWidth="1"/>
    <col min="13519" max="13519" width="20.140625" style="5" customWidth="1"/>
    <col min="13520" max="13520" width="18.5703125" style="5" customWidth="1"/>
    <col min="13521" max="13521" width="17" style="5" customWidth="1"/>
    <col min="13522" max="13522" width="17.5703125" style="5" customWidth="1"/>
    <col min="13523" max="13769" width="11" style="5"/>
    <col min="13770" max="13770" width="11" style="5" customWidth="1"/>
    <col min="13771" max="13771" width="18.5703125" style="5" customWidth="1"/>
    <col min="13772" max="13772" width="4.42578125" style="5" customWidth="1"/>
    <col min="13773" max="13773" width="71.28515625" style="5" customWidth="1"/>
    <col min="13774" max="13774" width="19.140625" style="5" customWidth="1"/>
    <col min="13775" max="13775" width="20.140625" style="5" customWidth="1"/>
    <col min="13776" max="13776" width="18.5703125" style="5" customWidth="1"/>
    <col min="13777" max="13777" width="17" style="5" customWidth="1"/>
    <col min="13778" max="13778" width="17.5703125" style="5" customWidth="1"/>
    <col min="13779" max="14025" width="11" style="5"/>
    <col min="14026" max="14026" width="11" style="5" customWidth="1"/>
    <col min="14027" max="14027" width="18.5703125" style="5" customWidth="1"/>
    <col min="14028" max="14028" width="4.42578125" style="5" customWidth="1"/>
    <col min="14029" max="14029" width="71.28515625" style="5" customWidth="1"/>
    <col min="14030" max="14030" width="19.140625" style="5" customWidth="1"/>
    <col min="14031" max="14031" width="20.140625" style="5" customWidth="1"/>
    <col min="14032" max="14032" width="18.5703125" style="5" customWidth="1"/>
    <col min="14033" max="14033" width="17" style="5" customWidth="1"/>
    <col min="14034" max="14034" width="17.5703125" style="5" customWidth="1"/>
    <col min="14035" max="14281" width="11" style="5"/>
    <col min="14282" max="14282" width="11" style="5" customWidth="1"/>
    <col min="14283" max="14283" width="18.5703125" style="5" customWidth="1"/>
    <col min="14284" max="14284" width="4.42578125" style="5" customWidth="1"/>
    <col min="14285" max="14285" width="71.28515625" style="5" customWidth="1"/>
    <col min="14286" max="14286" width="19.140625" style="5" customWidth="1"/>
    <col min="14287" max="14287" width="20.140625" style="5" customWidth="1"/>
    <col min="14288" max="14288" width="18.5703125" style="5" customWidth="1"/>
    <col min="14289" max="14289" width="17" style="5" customWidth="1"/>
    <col min="14290" max="14290" width="17.5703125" style="5" customWidth="1"/>
    <col min="14291" max="14537" width="11" style="5"/>
    <col min="14538" max="14538" width="11" style="5" customWidth="1"/>
    <col min="14539" max="14539" width="18.5703125" style="5" customWidth="1"/>
    <col min="14540" max="14540" width="4.42578125" style="5" customWidth="1"/>
    <col min="14541" max="14541" width="71.28515625" style="5" customWidth="1"/>
    <col min="14542" max="14542" width="19.140625" style="5" customWidth="1"/>
    <col min="14543" max="14543" width="20.140625" style="5" customWidth="1"/>
    <col min="14544" max="14544" width="18.5703125" style="5" customWidth="1"/>
    <col min="14545" max="14545" width="17" style="5" customWidth="1"/>
    <col min="14546" max="14546" width="17.5703125" style="5" customWidth="1"/>
    <col min="14547" max="14793" width="11" style="5"/>
    <col min="14794" max="14794" width="11" style="5" customWidth="1"/>
    <col min="14795" max="14795" width="18.5703125" style="5" customWidth="1"/>
    <col min="14796" max="14796" width="4.42578125" style="5" customWidth="1"/>
    <col min="14797" max="14797" width="71.28515625" style="5" customWidth="1"/>
    <col min="14798" max="14798" width="19.140625" style="5" customWidth="1"/>
    <col min="14799" max="14799" width="20.140625" style="5" customWidth="1"/>
    <col min="14800" max="14800" width="18.5703125" style="5" customWidth="1"/>
    <col min="14801" max="14801" width="17" style="5" customWidth="1"/>
    <col min="14802" max="14802" width="17.5703125" style="5" customWidth="1"/>
    <col min="14803" max="15049" width="11" style="5"/>
    <col min="15050" max="15050" width="11" style="5" customWidth="1"/>
    <col min="15051" max="15051" width="18.5703125" style="5" customWidth="1"/>
    <col min="15052" max="15052" width="4.42578125" style="5" customWidth="1"/>
    <col min="15053" max="15053" width="71.28515625" style="5" customWidth="1"/>
    <col min="15054" max="15054" width="19.140625" style="5" customWidth="1"/>
    <col min="15055" max="15055" width="20.140625" style="5" customWidth="1"/>
    <col min="15056" max="15056" width="18.5703125" style="5" customWidth="1"/>
    <col min="15057" max="15057" width="17" style="5" customWidth="1"/>
    <col min="15058" max="15058" width="17.5703125" style="5" customWidth="1"/>
    <col min="15059" max="15305" width="11" style="5"/>
    <col min="15306" max="15306" width="11" style="5" customWidth="1"/>
    <col min="15307" max="15307" width="18.5703125" style="5" customWidth="1"/>
    <col min="15308" max="15308" width="4.42578125" style="5" customWidth="1"/>
    <col min="15309" max="15309" width="71.28515625" style="5" customWidth="1"/>
    <col min="15310" max="15310" width="19.140625" style="5" customWidth="1"/>
    <col min="15311" max="15311" width="20.140625" style="5" customWidth="1"/>
    <col min="15312" max="15312" width="18.5703125" style="5" customWidth="1"/>
    <col min="15313" max="15313" width="17" style="5" customWidth="1"/>
    <col min="15314" max="15314" width="17.5703125" style="5" customWidth="1"/>
    <col min="15315" max="15561" width="11" style="5"/>
    <col min="15562" max="15562" width="11" style="5" customWidth="1"/>
    <col min="15563" max="15563" width="18.5703125" style="5" customWidth="1"/>
    <col min="15564" max="15564" width="4.42578125" style="5" customWidth="1"/>
    <col min="15565" max="15565" width="71.28515625" style="5" customWidth="1"/>
    <col min="15566" max="15566" width="19.140625" style="5" customWidth="1"/>
    <col min="15567" max="15567" width="20.140625" style="5" customWidth="1"/>
    <col min="15568" max="15568" width="18.5703125" style="5" customWidth="1"/>
    <col min="15569" max="15569" width="17" style="5" customWidth="1"/>
    <col min="15570" max="15570" width="17.5703125" style="5" customWidth="1"/>
    <col min="15571" max="15817" width="11" style="5"/>
    <col min="15818" max="15818" width="11" style="5" customWidth="1"/>
    <col min="15819" max="15819" width="18.5703125" style="5" customWidth="1"/>
    <col min="15820" max="15820" width="4.42578125" style="5" customWidth="1"/>
    <col min="15821" max="15821" width="71.28515625" style="5" customWidth="1"/>
    <col min="15822" max="15822" width="19.140625" style="5" customWidth="1"/>
    <col min="15823" max="15823" width="20.140625" style="5" customWidth="1"/>
    <col min="15824" max="15824" width="18.5703125" style="5" customWidth="1"/>
    <col min="15825" max="15825" width="17" style="5" customWidth="1"/>
    <col min="15826" max="15826" width="17.5703125" style="5" customWidth="1"/>
    <col min="15827" max="16073" width="11" style="5"/>
    <col min="16074" max="16074" width="11" style="5" customWidth="1"/>
    <col min="16075" max="16075" width="18.5703125" style="5" customWidth="1"/>
    <col min="16076" max="16076" width="4.42578125" style="5" customWidth="1"/>
    <col min="16077" max="16077" width="71.28515625" style="5" customWidth="1"/>
    <col min="16078" max="16078" width="19.140625" style="5" customWidth="1"/>
    <col min="16079" max="16079" width="20.140625" style="5" customWidth="1"/>
    <col min="16080" max="16080" width="18.5703125" style="5" customWidth="1"/>
    <col min="16081" max="16081" width="17" style="5" customWidth="1"/>
    <col min="16082" max="16082" width="17.5703125" style="5" customWidth="1"/>
    <col min="16083" max="16329" width="11" style="5"/>
    <col min="16330" max="16335" width="11.42578125" style="5" customWidth="1"/>
    <col min="16336" max="16384" width="11" style="5"/>
  </cols>
  <sheetData>
    <row r="1" spans="1:3" s="4" customFormat="1">
      <c r="A1" s="2"/>
      <c r="B1" s="3"/>
      <c r="C1" s="2"/>
    </row>
    <row r="2" spans="1:3" s="4" customFormat="1">
      <c r="A2" s="29" t="s">
        <v>0</v>
      </c>
      <c r="B2" s="29"/>
      <c r="C2" s="29"/>
    </row>
    <row r="3" spans="1:3" s="4" customFormat="1">
      <c r="A3" s="30" t="s">
        <v>524</v>
      </c>
      <c r="B3" s="30"/>
      <c r="C3" s="30"/>
    </row>
    <row r="4" spans="1:3" s="4" customFormat="1">
      <c r="A4" s="31" t="s">
        <v>1</v>
      </c>
      <c r="B4" s="31"/>
      <c r="C4" s="31"/>
    </row>
    <row r="5" spans="1:3" s="4" customFormat="1">
      <c r="A5" s="32" t="s">
        <v>2</v>
      </c>
      <c r="B5" s="32"/>
      <c r="C5" s="32"/>
    </row>
    <row r="6" spans="1:3" s="4" customFormat="1">
      <c r="A6" s="3"/>
      <c r="B6" s="3"/>
      <c r="C6" s="2"/>
    </row>
    <row r="7" spans="1:3" ht="22.5" customHeight="1">
      <c r="A7" s="33" t="s">
        <v>3</v>
      </c>
      <c r="B7" s="35" t="s">
        <v>4</v>
      </c>
      <c r="C7" s="27" t="s">
        <v>5</v>
      </c>
    </row>
    <row r="8" spans="1:3" s="4" customFormat="1" ht="51.75" customHeight="1">
      <c r="A8" s="34"/>
      <c r="B8" s="36"/>
      <c r="C8" s="28"/>
    </row>
    <row r="9" spans="1:3" s="4" customFormat="1">
      <c r="A9" s="6" t="s">
        <v>6</v>
      </c>
      <c r="B9" s="22">
        <f>B10+B374+B528+B537</f>
        <v>99297081301.570007</v>
      </c>
      <c r="C9" s="7">
        <v>100</v>
      </c>
    </row>
    <row r="10" spans="1:3" s="4" customFormat="1">
      <c r="A10" s="6" t="s">
        <v>7</v>
      </c>
      <c r="B10" s="22">
        <f>B11+B45+B57+B318+B328+B366</f>
        <v>7761206741.1599989</v>
      </c>
      <c r="C10" s="7">
        <f t="shared" ref="C10:C73" si="0">B10*$C$9/$B$9</f>
        <v>7.816147906290257</v>
      </c>
    </row>
    <row r="11" spans="1:3" s="4" customFormat="1">
      <c r="A11" s="6" t="s">
        <v>8</v>
      </c>
      <c r="B11" s="22">
        <f>B12+B14+B21+B24+B41</f>
        <v>3091455494.0100002</v>
      </c>
      <c r="C11" s="7">
        <f t="shared" si="0"/>
        <v>3.1133397411965222</v>
      </c>
    </row>
    <row r="12" spans="1:3" s="4" customFormat="1">
      <c r="A12" s="6" t="s">
        <v>9</v>
      </c>
      <c r="B12" s="22">
        <f t="shared" ref="B12" si="1">SUM(B13)</f>
        <v>6391254.8600000003</v>
      </c>
      <c r="C12" s="7">
        <f t="shared" si="0"/>
        <v>6.4364982094382529E-3</v>
      </c>
    </row>
    <row r="13" spans="1:3">
      <c r="A13" s="8" t="s">
        <v>10</v>
      </c>
      <c r="B13" s="23">
        <v>6391254.8600000003</v>
      </c>
      <c r="C13" s="9">
        <f t="shared" si="0"/>
        <v>6.4364982094382529E-3</v>
      </c>
    </row>
    <row r="14" spans="1:3" s="4" customFormat="1" ht="25.5">
      <c r="A14" s="6" t="s">
        <v>11</v>
      </c>
      <c r="B14" s="22">
        <f t="shared" ref="B14" si="2">SUM(B15:B20)</f>
        <v>166400917.00999999</v>
      </c>
      <c r="C14" s="7">
        <f t="shared" si="0"/>
        <v>0.16757886015262868</v>
      </c>
    </row>
    <row r="15" spans="1:3">
      <c r="A15" s="8" t="s">
        <v>12</v>
      </c>
      <c r="B15" s="23">
        <v>62812602.649999999</v>
      </c>
      <c r="C15" s="9">
        <f t="shared" si="0"/>
        <v>6.3257249686156536E-2</v>
      </c>
    </row>
    <row r="16" spans="1:3">
      <c r="A16" s="8" t="s">
        <v>13</v>
      </c>
      <c r="B16" s="23">
        <v>35549441.509999998</v>
      </c>
      <c r="C16" s="9">
        <f t="shared" si="0"/>
        <v>3.5801094094633695E-2</v>
      </c>
    </row>
    <row r="17" spans="1:3">
      <c r="A17" s="8" t="s">
        <v>14</v>
      </c>
      <c r="B17" s="23">
        <v>5797.54</v>
      </c>
      <c r="C17" s="9">
        <f t="shared" si="0"/>
        <v>5.8385804738737408E-6</v>
      </c>
    </row>
    <row r="18" spans="1:3">
      <c r="A18" s="8" t="s">
        <v>15</v>
      </c>
      <c r="B18" s="23">
        <v>37941707.450000003</v>
      </c>
      <c r="C18" s="9">
        <f t="shared" si="0"/>
        <v>3.8210294756569146E-2</v>
      </c>
    </row>
    <row r="19" spans="1:3">
      <c r="A19" s="8" t="s">
        <v>16</v>
      </c>
      <c r="B19" s="23">
        <v>19692877.66</v>
      </c>
      <c r="C19" s="9">
        <f t="shared" si="0"/>
        <v>1.9832282481890666E-2</v>
      </c>
    </row>
    <row r="20" spans="1:3">
      <c r="A20" s="8" t="s">
        <v>17</v>
      </c>
      <c r="B20" s="23">
        <v>10398490.199999999</v>
      </c>
      <c r="C20" s="9">
        <f t="shared" si="0"/>
        <v>1.0472100552904757E-2</v>
      </c>
    </row>
    <row r="21" spans="1:3" s="4" customFormat="1">
      <c r="A21" s="6" t="s">
        <v>18</v>
      </c>
      <c r="B21" s="22">
        <f t="shared" ref="B21" si="3">SUM(B22:B23)</f>
        <v>2725086170.4200001</v>
      </c>
      <c r="C21" s="7">
        <f t="shared" si="0"/>
        <v>2.7443769088678271</v>
      </c>
    </row>
    <row r="22" spans="1:3" ht="38.25">
      <c r="A22" s="8" t="s">
        <v>19</v>
      </c>
      <c r="B22" s="23">
        <v>2723058123.1700001</v>
      </c>
      <c r="C22" s="9">
        <f t="shared" si="0"/>
        <v>2.7423345051804109</v>
      </c>
    </row>
    <row r="23" spans="1:3" ht="25.5">
      <c r="A23" s="8" t="s">
        <v>20</v>
      </c>
      <c r="B23" s="23">
        <v>2028047.25</v>
      </c>
      <c r="C23" s="9">
        <f t="shared" si="0"/>
        <v>2.0424036874162727E-3</v>
      </c>
    </row>
    <row r="24" spans="1:3" s="4" customFormat="1">
      <c r="A24" s="6" t="s">
        <v>21</v>
      </c>
      <c r="B24" s="22">
        <f>SUM(B25+B31+B34)</f>
        <v>193523958.31999999</v>
      </c>
      <c r="C24" s="7">
        <f t="shared" si="0"/>
        <v>0.19489390401341047</v>
      </c>
    </row>
    <row r="25" spans="1:3" s="4" customFormat="1">
      <c r="A25" s="6" t="s">
        <v>22</v>
      </c>
      <c r="B25" s="22">
        <f t="shared" ref="B25" si="4">SUM(B26:B30)</f>
        <v>54440309.75999999</v>
      </c>
      <c r="C25" s="7">
        <f t="shared" si="0"/>
        <v>5.4825689785042278E-2</v>
      </c>
    </row>
    <row r="26" spans="1:3">
      <c r="A26" s="8" t="s">
        <v>23</v>
      </c>
      <c r="B26" s="23">
        <v>1712519.67</v>
      </c>
      <c r="C26" s="9">
        <f t="shared" si="0"/>
        <v>1.7246425046462297E-3</v>
      </c>
    </row>
    <row r="27" spans="1:3">
      <c r="A27" s="8" t="s">
        <v>24</v>
      </c>
      <c r="B27" s="23">
        <v>303372.63</v>
      </c>
      <c r="C27" s="9">
        <f t="shared" si="0"/>
        <v>3.0552018853267476E-4</v>
      </c>
    </row>
    <row r="28" spans="1:3">
      <c r="A28" s="8" t="s">
        <v>25</v>
      </c>
      <c r="B28" s="23">
        <v>52319001.68</v>
      </c>
      <c r="C28" s="9">
        <f t="shared" si="0"/>
        <v>5.2689365079225919E-2</v>
      </c>
    </row>
    <row r="29" spans="1:3">
      <c r="A29" s="8" t="s">
        <v>26</v>
      </c>
      <c r="B29" s="23">
        <v>58030.55</v>
      </c>
      <c r="C29" s="9">
        <f t="shared" si="0"/>
        <v>5.8441345142621492E-5</v>
      </c>
    </row>
    <row r="30" spans="1:3">
      <c r="A30" s="8" t="s">
        <v>27</v>
      </c>
      <c r="B30" s="23">
        <v>47385.23</v>
      </c>
      <c r="C30" s="9">
        <f t="shared" si="0"/>
        <v>4.7720667494836812E-5</v>
      </c>
    </row>
    <row r="31" spans="1:3" s="4" customFormat="1">
      <c r="A31" s="6" t="s">
        <v>28</v>
      </c>
      <c r="B31" s="22">
        <f t="shared" ref="B31" si="5">SUM(B32:B33)</f>
        <v>129963662.19</v>
      </c>
      <c r="C31" s="7">
        <f t="shared" si="0"/>
        <v>0.13088366796531925</v>
      </c>
    </row>
    <row r="32" spans="1:3">
      <c r="A32" s="8" t="s">
        <v>29</v>
      </c>
      <c r="B32" s="23">
        <v>129963351.19</v>
      </c>
      <c r="C32" s="9">
        <f t="shared" si="0"/>
        <v>0.13088335476376697</v>
      </c>
    </row>
    <row r="33" spans="1:3" s="1" customFormat="1">
      <c r="A33" s="8" t="s">
        <v>30</v>
      </c>
      <c r="B33" s="23">
        <v>311</v>
      </c>
      <c r="C33" s="9">
        <f t="shared" si="0"/>
        <v>3.1320155227471194E-7</v>
      </c>
    </row>
    <row r="34" spans="1:3">
      <c r="A34" s="6" t="s">
        <v>31</v>
      </c>
      <c r="B34" s="22">
        <f t="shared" ref="B34" si="6">SUM(B35:B40)</f>
        <v>9119986.3699999992</v>
      </c>
      <c r="C34" s="7">
        <f t="shared" si="0"/>
        <v>9.184546263048923E-3</v>
      </c>
    </row>
    <row r="35" spans="1:3">
      <c r="A35" s="8" t="s">
        <v>32</v>
      </c>
      <c r="B35" s="23">
        <v>359576.88</v>
      </c>
      <c r="C35" s="9">
        <f t="shared" si="0"/>
        <v>3.6212230539581295E-4</v>
      </c>
    </row>
    <row r="36" spans="1:3">
      <c r="A36" s="8" t="s">
        <v>33</v>
      </c>
      <c r="B36" s="23">
        <v>50887.38</v>
      </c>
      <c r="C36" s="9">
        <f t="shared" si="0"/>
        <v>5.1247609026344471E-5</v>
      </c>
    </row>
    <row r="37" spans="1:3">
      <c r="A37" s="8" t="s">
        <v>34</v>
      </c>
      <c r="B37" s="23">
        <v>9497293.7300000004</v>
      </c>
      <c r="C37" s="9">
        <f t="shared" si="0"/>
        <v>9.5645245615591287E-3</v>
      </c>
    </row>
    <row r="38" spans="1:3">
      <c r="A38" s="8" t="s">
        <v>35</v>
      </c>
      <c r="B38" s="23">
        <v>7374.33</v>
      </c>
      <c r="C38" s="9">
        <f t="shared" si="0"/>
        <v>7.4265324854854549E-6</v>
      </c>
    </row>
    <row r="39" spans="1:3" s="4" customFormat="1">
      <c r="A39" s="8" t="s">
        <v>36</v>
      </c>
      <c r="B39" s="23">
        <v>5837.03</v>
      </c>
      <c r="C39" s="9">
        <f t="shared" si="0"/>
        <v>5.878350021460006E-6</v>
      </c>
    </row>
    <row r="40" spans="1:3">
      <c r="A40" s="8" t="s">
        <v>37</v>
      </c>
      <c r="B40" s="23">
        <v>-800982.98</v>
      </c>
      <c r="C40" s="9">
        <f t="shared" si="0"/>
        <v>-8.0665309543930723E-4</v>
      </c>
    </row>
    <row r="41" spans="1:3" ht="38.25">
      <c r="A41" s="6" t="s">
        <v>38</v>
      </c>
      <c r="B41" s="22">
        <f t="shared" ref="B41" si="7">SUM(B42:B44)</f>
        <v>53193.399999999994</v>
      </c>
      <c r="C41" s="7">
        <f t="shared" si="0"/>
        <v>5.356995321790887E-5</v>
      </c>
    </row>
    <row r="42" spans="1:3" ht="51">
      <c r="A42" s="8" t="s">
        <v>39</v>
      </c>
      <c r="B42" s="23">
        <v>14750.46</v>
      </c>
      <c r="C42" s="9">
        <f t="shared" si="0"/>
        <v>1.4854877713074108E-5</v>
      </c>
    </row>
    <row r="43" spans="1:3" s="4" customFormat="1">
      <c r="A43" s="8" t="s">
        <v>40</v>
      </c>
      <c r="B43" s="23">
        <v>9428.35</v>
      </c>
      <c r="C43" s="9">
        <f t="shared" si="0"/>
        <v>9.4950927826021881E-6</v>
      </c>
    </row>
    <row r="44" spans="1:3" s="4" customFormat="1">
      <c r="A44" s="8" t="s">
        <v>41</v>
      </c>
      <c r="B44" s="23">
        <v>29014.59</v>
      </c>
      <c r="C44" s="9">
        <f t="shared" si="0"/>
        <v>2.9219982722232585E-5</v>
      </c>
    </row>
    <row r="45" spans="1:3" s="4" customFormat="1">
      <c r="A45" s="6" t="s">
        <v>42</v>
      </c>
      <c r="B45" s="22">
        <f t="shared" ref="B45" si="8">+B46</f>
        <v>104650465.95</v>
      </c>
      <c r="C45" s="7">
        <f t="shared" si="0"/>
        <v>0.10539128097045623</v>
      </c>
    </row>
    <row r="46" spans="1:3">
      <c r="A46" s="6" t="s">
        <v>43</v>
      </c>
      <c r="B46" s="22">
        <f>+B49+B55</f>
        <v>104650465.95</v>
      </c>
      <c r="C46" s="7">
        <f t="shared" si="0"/>
        <v>0.10539128097045623</v>
      </c>
    </row>
    <row r="47" spans="1:3">
      <c r="A47" s="6" t="s">
        <v>44</v>
      </c>
      <c r="B47" s="22">
        <v>0</v>
      </c>
      <c r="C47" s="7">
        <f t="shared" si="0"/>
        <v>0</v>
      </c>
    </row>
    <row r="48" spans="1:3" ht="25.5">
      <c r="A48" s="11" t="s">
        <v>45</v>
      </c>
      <c r="B48" s="23">
        <v>0</v>
      </c>
      <c r="C48" s="10">
        <f t="shared" si="0"/>
        <v>0</v>
      </c>
    </row>
    <row r="49" spans="1:3">
      <c r="A49" s="6" t="s">
        <v>46</v>
      </c>
      <c r="B49" s="22">
        <f>SUM(B50:B54)</f>
        <v>104650454.95</v>
      </c>
      <c r="C49" s="7">
        <f t="shared" si="0"/>
        <v>0.10539126989258782</v>
      </c>
    </row>
    <row r="50" spans="1:3">
      <c r="A50" s="8" t="s">
        <v>47</v>
      </c>
      <c r="B50" s="23">
        <v>67543506.950000003</v>
      </c>
      <c r="C50" s="9">
        <f t="shared" si="0"/>
        <v>6.8021643803272649E-2</v>
      </c>
    </row>
    <row r="51" spans="1:3">
      <c r="A51" s="8" t="s">
        <v>48</v>
      </c>
      <c r="B51" s="23">
        <v>77543</v>
      </c>
      <c r="C51" s="9">
        <f t="shared" si="0"/>
        <v>7.8091922726810251E-5</v>
      </c>
    </row>
    <row r="52" spans="1:3" ht="25.5">
      <c r="A52" s="8" t="s">
        <v>49</v>
      </c>
      <c r="B52" s="23">
        <v>0</v>
      </c>
      <c r="C52" s="9">
        <f t="shared" si="0"/>
        <v>0</v>
      </c>
    </row>
    <row r="53" spans="1:3" s="4" customFormat="1">
      <c r="A53" s="8" t="s">
        <v>50</v>
      </c>
      <c r="B53" s="23">
        <v>36965086</v>
      </c>
      <c r="C53" s="9">
        <f t="shared" si="0"/>
        <v>3.7226759855846371E-2</v>
      </c>
    </row>
    <row r="54" spans="1:3">
      <c r="A54" s="8" t="s">
        <v>51</v>
      </c>
      <c r="B54" s="23">
        <v>64319</v>
      </c>
      <c r="C54" s="9">
        <f t="shared" si="0"/>
        <v>6.4774310741984553E-5</v>
      </c>
    </row>
    <row r="55" spans="1:3" s="4" customFormat="1">
      <c r="A55" s="6" t="s">
        <v>52</v>
      </c>
      <c r="B55" s="24">
        <f>B56</f>
        <v>11</v>
      </c>
      <c r="C55" s="7">
        <f t="shared" si="0"/>
        <v>1.1077868408430326E-8</v>
      </c>
    </row>
    <row r="56" spans="1:3" s="4" customFormat="1">
      <c r="A56" s="8" t="s">
        <v>52</v>
      </c>
      <c r="B56" s="23">
        <v>11</v>
      </c>
      <c r="C56" s="9">
        <f t="shared" si="0"/>
        <v>1.1077868408430326E-8</v>
      </c>
    </row>
    <row r="57" spans="1:3" s="1" customFormat="1">
      <c r="A57" s="6" t="s">
        <v>53</v>
      </c>
      <c r="B57" s="22">
        <f t="shared" ref="B57" si="9">+B58+B302+B312+B314</f>
        <v>3235040871.1499996</v>
      </c>
      <c r="C57" s="7">
        <f t="shared" si="0"/>
        <v>3.257941551499409</v>
      </c>
    </row>
    <row r="58" spans="1:3">
      <c r="A58" s="6" t="s">
        <v>54</v>
      </c>
      <c r="B58" s="22">
        <f t="shared" ref="B58" si="10">B59+B71+B89+B104+B107+B116+B128+B148+B156+B159+B230+B232</f>
        <v>3157693430.4899998</v>
      </c>
      <c r="C58" s="7">
        <f t="shared" si="0"/>
        <v>3.18004657246665</v>
      </c>
    </row>
    <row r="59" spans="1:3">
      <c r="A59" s="6" t="s">
        <v>55</v>
      </c>
      <c r="B59" s="22">
        <f t="shared" ref="B59" si="11">SUM(B60:B70)</f>
        <v>7671245.4000000004</v>
      </c>
      <c r="C59" s="7">
        <f t="shared" si="0"/>
        <v>7.7255497336342236E-3</v>
      </c>
    </row>
    <row r="60" spans="1:3">
      <c r="A60" s="8" t="s">
        <v>56</v>
      </c>
      <c r="B60" s="23">
        <v>27794</v>
      </c>
      <c r="C60" s="9">
        <f t="shared" si="0"/>
        <v>2.799075223126477E-5</v>
      </c>
    </row>
    <row r="61" spans="1:3">
      <c r="A61" s="8" t="s">
        <v>57</v>
      </c>
      <c r="B61" s="23">
        <v>604</v>
      </c>
      <c r="C61" s="9">
        <f t="shared" si="0"/>
        <v>6.0827568351744698E-7</v>
      </c>
    </row>
    <row r="62" spans="1:3">
      <c r="A62" s="8" t="s">
        <v>58</v>
      </c>
      <c r="B62" s="23">
        <v>377</v>
      </c>
      <c r="C62" s="9">
        <f t="shared" si="0"/>
        <v>3.796687627252939E-7</v>
      </c>
    </row>
    <row r="63" spans="1:3">
      <c r="A63" s="8" t="s">
        <v>59</v>
      </c>
      <c r="B63" s="23">
        <v>5317.4</v>
      </c>
      <c r="C63" s="9">
        <f t="shared" si="0"/>
        <v>5.3550415886352197E-6</v>
      </c>
    </row>
    <row r="64" spans="1:3">
      <c r="A64" s="8" t="s">
        <v>60</v>
      </c>
      <c r="B64" s="23">
        <v>417687</v>
      </c>
      <c r="C64" s="9">
        <f t="shared" si="0"/>
        <v>4.2064378381018522E-4</v>
      </c>
    </row>
    <row r="65" spans="1:3">
      <c r="A65" s="8" t="s">
        <v>61</v>
      </c>
      <c r="B65" s="23">
        <v>4067811</v>
      </c>
      <c r="C65" s="9">
        <f t="shared" si="0"/>
        <v>4.0966068153059426E-3</v>
      </c>
    </row>
    <row r="66" spans="1:3">
      <c r="A66" s="8" t="s">
        <v>62</v>
      </c>
      <c r="B66" s="23">
        <v>232344</v>
      </c>
      <c r="C66" s="9">
        <f t="shared" si="0"/>
        <v>2.3398875068075779E-4</v>
      </c>
    </row>
    <row r="67" spans="1:3">
      <c r="A67" s="8" t="s">
        <v>63</v>
      </c>
      <c r="B67" s="23">
        <v>346878</v>
      </c>
      <c r="C67" s="9">
        <f t="shared" si="0"/>
        <v>3.4933353070722677E-4</v>
      </c>
    </row>
    <row r="68" spans="1:3" s="4" customFormat="1">
      <c r="A68" s="8" t="s">
        <v>64</v>
      </c>
      <c r="B68" s="23">
        <v>314964</v>
      </c>
      <c r="C68" s="9">
        <f t="shared" si="0"/>
        <v>3.1719361321753172E-4</v>
      </c>
    </row>
    <row r="69" spans="1:3">
      <c r="A69" s="8" t="s">
        <v>65</v>
      </c>
      <c r="B69" s="23">
        <v>1203087</v>
      </c>
      <c r="C69" s="9">
        <f t="shared" si="0"/>
        <v>1.2116035881721105E-3</v>
      </c>
    </row>
    <row r="70" spans="1:3">
      <c r="A70" s="8" t="s">
        <v>66</v>
      </c>
      <c r="B70" s="23">
        <v>1054382</v>
      </c>
      <c r="C70" s="9">
        <f t="shared" si="0"/>
        <v>1.0618459134743258E-3</v>
      </c>
    </row>
    <row r="71" spans="1:3">
      <c r="A71" s="6" t="s">
        <v>67</v>
      </c>
      <c r="B71" s="25">
        <f t="shared" ref="B71" si="12">SUM(B72:B88)</f>
        <v>135532615.30000001</v>
      </c>
      <c r="C71" s="7">
        <f t="shared" si="0"/>
        <v>0.1364920433948919</v>
      </c>
    </row>
    <row r="72" spans="1:3">
      <c r="A72" s="8" t="s">
        <v>68</v>
      </c>
      <c r="B72" s="23">
        <v>3121918</v>
      </c>
      <c r="C72" s="9">
        <f t="shared" si="0"/>
        <v>3.1440178896281804E-3</v>
      </c>
    </row>
    <row r="73" spans="1:3">
      <c r="A73" s="8" t="s">
        <v>69</v>
      </c>
      <c r="B73" s="23">
        <v>73174521</v>
      </c>
      <c r="C73" s="9">
        <f t="shared" si="0"/>
        <v>7.3692519498901946E-2</v>
      </c>
    </row>
    <row r="74" spans="1:3">
      <c r="A74" s="8" t="s">
        <v>70</v>
      </c>
      <c r="B74" s="23">
        <v>34758811</v>
      </c>
      <c r="C74" s="9">
        <f t="shared" ref="C74:C137" si="13">B74*$C$9/$B$9</f>
        <v>3.5004866753772776E-2</v>
      </c>
    </row>
    <row r="75" spans="1:3">
      <c r="A75" s="8" t="s">
        <v>71</v>
      </c>
      <c r="B75" s="23">
        <v>2039148</v>
      </c>
      <c r="C75" s="9">
        <f t="shared" si="13"/>
        <v>2.0535830190285347E-3</v>
      </c>
    </row>
    <row r="76" spans="1:3">
      <c r="A76" s="8" t="s">
        <v>72</v>
      </c>
      <c r="B76" s="23">
        <v>8903774.3000000007</v>
      </c>
      <c r="C76" s="9">
        <f t="shared" si="13"/>
        <v>8.9668036394330766E-3</v>
      </c>
    </row>
    <row r="77" spans="1:3">
      <c r="A77" s="8" t="s">
        <v>73</v>
      </c>
      <c r="B77" s="23">
        <v>1250600</v>
      </c>
      <c r="C77" s="9">
        <f t="shared" si="13"/>
        <v>1.259452930143906E-3</v>
      </c>
    </row>
    <row r="78" spans="1:3">
      <c r="A78" s="8" t="s">
        <v>74</v>
      </c>
      <c r="B78" s="23">
        <v>125235</v>
      </c>
      <c r="C78" s="9">
        <f t="shared" si="13"/>
        <v>1.2612153182997926E-4</v>
      </c>
    </row>
    <row r="79" spans="1:3" s="1" customFormat="1">
      <c r="A79" s="8" t="s">
        <v>75</v>
      </c>
      <c r="B79" s="23">
        <v>692658</v>
      </c>
      <c r="C79" s="9">
        <f t="shared" si="13"/>
        <v>6.9756128873150298E-4</v>
      </c>
    </row>
    <row r="80" spans="1:3">
      <c r="A80" s="8" t="s">
        <v>76</v>
      </c>
      <c r="B80" s="23">
        <v>1269180</v>
      </c>
      <c r="C80" s="9">
        <f t="shared" si="13"/>
        <v>1.2781644569646909E-3</v>
      </c>
    </row>
    <row r="81" spans="1:3">
      <c r="A81" s="8" t="s">
        <v>77</v>
      </c>
      <c r="B81" s="23">
        <v>3245568</v>
      </c>
      <c r="C81" s="9">
        <f t="shared" si="13"/>
        <v>3.2685432013283998E-3</v>
      </c>
    </row>
    <row r="82" spans="1:3">
      <c r="A82" s="8" t="s">
        <v>78</v>
      </c>
      <c r="B82" s="23">
        <v>214</v>
      </c>
      <c r="C82" s="9">
        <f t="shared" si="13"/>
        <v>2.1551489449128088E-7</v>
      </c>
    </row>
    <row r="83" spans="1:3">
      <c r="A83" s="8" t="s">
        <v>79</v>
      </c>
      <c r="B83" s="23">
        <v>6885326</v>
      </c>
      <c r="C83" s="9">
        <f t="shared" si="13"/>
        <v>6.9340668524676312E-3</v>
      </c>
    </row>
    <row r="84" spans="1:3">
      <c r="A84" s="8" t="s">
        <v>80</v>
      </c>
      <c r="B84" s="23">
        <v>33720</v>
      </c>
      <c r="C84" s="9">
        <f t="shared" si="13"/>
        <v>3.395870206657005E-5</v>
      </c>
    </row>
    <row r="85" spans="1:3">
      <c r="A85" s="8" t="s">
        <v>81</v>
      </c>
      <c r="B85" s="23">
        <v>0</v>
      </c>
      <c r="C85" s="9">
        <f t="shared" si="13"/>
        <v>0</v>
      </c>
    </row>
    <row r="86" spans="1:3" s="4" customFormat="1">
      <c r="A86" s="8" t="s">
        <v>82</v>
      </c>
      <c r="B86" s="23">
        <v>25096</v>
      </c>
      <c r="C86" s="9">
        <f t="shared" si="13"/>
        <v>2.5273653234360677E-5</v>
      </c>
    </row>
    <row r="87" spans="1:3">
      <c r="A87" s="8" t="s">
        <v>83</v>
      </c>
      <c r="B87" s="23">
        <v>6846</v>
      </c>
      <c r="C87" s="9">
        <f t="shared" si="13"/>
        <v>6.8944624658285468E-6</v>
      </c>
    </row>
    <row r="88" spans="1:3" s="1" customFormat="1">
      <c r="A88" s="18" t="s">
        <v>84</v>
      </c>
      <c r="B88" s="26">
        <v>0</v>
      </c>
      <c r="C88" s="19">
        <f t="shared" si="13"/>
        <v>0</v>
      </c>
    </row>
    <row r="89" spans="1:3">
      <c r="A89" s="6" t="s">
        <v>85</v>
      </c>
      <c r="B89" s="25">
        <f>SUM(B90:B103)</f>
        <v>2184107983.3299999</v>
      </c>
      <c r="C89" s="7">
        <f t="shared" si="13"/>
        <v>2.1995691662847161</v>
      </c>
    </row>
    <row r="90" spans="1:3">
      <c r="A90" s="8" t="s">
        <v>73</v>
      </c>
      <c r="B90" s="23">
        <v>500313377</v>
      </c>
      <c r="C90" s="9">
        <f t="shared" si="13"/>
        <v>0.5038550684893992</v>
      </c>
    </row>
    <row r="91" spans="1:3">
      <c r="A91" s="8" t="s">
        <v>86</v>
      </c>
      <c r="B91" s="23">
        <v>1343042641.8299999</v>
      </c>
      <c r="C91" s="9">
        <f t="shared" si="13"/>
        <v>1.3525499684639419</v>
      </c>
    </row>
    <row r="92" spans="1:3">
      <c r="A92" s="8" t="s">
        <v>87</v>
      </c>
      <c r="B92" s="23">
        <v>40291176</v>
      </c>
      <c r="C92" s="9">
        <f t="shared" si="13"/>
        <v>4.0576395068082374E-2</v>
      </c>
    </row>
    <row r="93" spans="1:3">
      <c r="A93" s="8" t="s">
        <v>88</v>
      </c>
      <c r="B93" s="23">
        <v>534473</v>
      </c>
      <c r="C93" s="9">
        <f t="shared" si="13"/>
        <v>5.3825650562354377E-4</v>
      </c>
    </row>
    <row r="94" spans="1:3">
      <c r="A94" s="8" t="s">
        <v>89</v>
      </c>
      <c r="B94" s="23">
        <v>2505</v>
      </c>
      <c r="C94" s="9">
        <f t="shared" si="13"/>
        <v>2.5227327602834514E-6</v>
      </c>
    </row>
    <row r="95" spans="1:3">
      <c r="A95" s="8" t="s">
        <v>72</v>
      </c>
      <c r="B95" s="23">
        <v>224642129.5</v>
      </c>
      <c r="C95" s="9">
        <f t="shared" si="13"/>
        <v>0.22623235905368766</v>
      </c>
    </row>
    <row r="96" spans="1:3">
      <c r="A96" s="8" t="s">
        <v>90</v>
      </c>
      <c r="B96" s="23">
        <v>1423594</v>
      </c>
      <c r="C96" s="9">
        <f t="shared" si="13"/>
        <v>1.4336715453664511E-3</v>
      </c>
    </row>
    <row r="97" spans="1:3">
      <c r="A97" s="8" t="s">
        <v>91</v>
      </c>
      <c r="B97" s="23">
        <v>33473443</v>
      </c>
      <c r="C97" s="9">
        <f t="shared" si="13"/>
        <v>3.371039970282666E-2</v>
      </c>
    </row>
    <row r="98" spans="1:3">
      <c r="A98" s="8" t="s">
        <v>92</v>
      </c>
      <c r="B98" s="23">
        <v>22152</v>
      </c>
      <c r="C98" s="9">
        <f t="shared" si="13"/>
        <v>2.2308812816686235E-5</v>
      </c>
    </row>
    <row r="99" spans="1:3" s="1" customFormat="1">
      <c r="A99" s="8" t="s">
        <v>93</v>
      </c>
      <c r="B99" s="23">
        <v>393176</v>
      </c>
      <c r="C99" s="9">
        <f t="shared" si="13"/>
        <v>3.959592717593638E-4</v>
      </c>
    </row>
    <row r="100" spans="1:3" s="4" customFormat="1">
      <c r="A100" s="8" t="s">
        <v>94</v>
      </c>
      <c r="B100" s="23">
        <v>1178830</v>
      </c>
      <c r="C100" s="9">
        <f t="shared" si="13"/>
        <v>1.1871748741736291E-3</v>
      </c>
    </row>
    <row r="101" spans="1:3" s="1" customFormat="1">
      <c r="A101" s="18" t="s">
        <v>84</v>
      </c>
      <c r="B101" s="26">
        <v>27273348</v>
      </c>
      <c r="C101" s="19">
        <f t="shared" si="13"/>
        <v>2.7466414563756945E-2</v>
      </c>
    </row>
    <row r="102" spans="1:3">
      <c r="A102" s="8" t="s">
        <v>95</v>
      </c>
      <c r="B102" s="23">
        <v>11521116</v>
      </c>
      <c r="C102" s="9">
        <f t="shared" si="13"/>
        <v>1.1602673360569197E-2</v>
      </c>
    </row>
    <row r="103" spans="1:3" s="4" customFormat="1">
      <c r="A103" s="8" t="s">
        <v>96</v>
      </c>
      <c r="B103" s="23">
        <v>-3978</v>
      </c>
      <c r="C103" s="9">
        <f t="shared" si="13"/>
        <v>-4.0061600480668942E-6</v>
      </c>
    </row>
    <row r="104" spans="1:3" ht="25.5">
      <c r="A104" s="6" t="s">
        <v>97</v>
      </c>
      <c r="B104" s="25">
        <f t="shared" ref="B104" si="14">SUM(B105:B106)</f>
        <v>398568086</v>
      </c>
      <c r="C104" s="7">
        <f t="shared" si="13"/>
        <v>0.40138952804617645</v>
      </c>
    </row>
    <row r="105" spans="1:3">
      <c r="A105" s="8" t="s">
        <v>98</v>
      </c>
      <c r="B105" s="23">
        <v>396990427</v>
      </c>
      <c r="C105" s="9">
        <f t="shared" si="13"/>
        <v>0.39980070088296049</v>
      </c>
    </row>
    <row r="106" spans="1:3">
      <c r="A106" s="8" t="s">
        <v>99</v>
      </c>
      <c r="B106" s="23">
        <v>1577659</v>
      </c>
      <c r="C106" s="9">
        <f t="shared" si="13"/>
        <v>1.5888271632159799E-3</v>
      </c>
    </row>
    <row r="107" spans="1:3">
      <c r="A107" s="6" t="s">
        <v>100</v>
      </c>
      <c r="B107" s="25">
        <f t="shared" ref="B107" si="15">SUM(B108:B115)</f>
        <v>4189420</v>
      </c>
      <c r="C107" s="7">
        <f t="shared" si="13"/>
        <v>4.2190766788769247E-3</v>
      </c>
    </row>
    <row r="108" spans="1:3">
      <c r="A108" s="8" t="s">
        <v>101</v>
      </c>
      <c r="B108" s="23">
        <v>1454668</v>
      </c>
      <c r="C108" s="9">
        <f t="shared" si="13"/>
        <v>1.4649655165413205E-3</v>
      </c>
    </row>
    <row r="109" spans="1:3" ht="25.5">
      <c r="A109" s="8" t="s">
        <v>102</v>
      </c>
      <c r="B109" s="23">
        <v>317736</v>
      </c>
      <c r="C109" s="9">
        <f t="shared" si="13"/>
        <v>3.1998523605645618E-4</v>
      </c>
    </row>
    <row r="110" spans="1:3">
      <c r="A110" s="8" t="s">
        <v>103</v>
      </c>
      <c r="B110" s="23">
        <v>152425</v>
      </c>
      <c r="C110" s="9">
        <f t="shared" si="13"/>
        <v>1.5350400837772657E-4</v>
      </c>
    </row>
    <row r="111" spans="1:3">
      <c r="A111" s="20" t="s">
        <v>520</v>
      </c>
      <c r="B111" s="23">
        <v>25540</v>
      </c>
      <c r="C111" s="9">
        <f t="shared" si="13"/>
        <v>2.5720796286482774E-5</v>
      </c>
    </row>
    <row r="112" spans="1:3" s="4" customFormat="1">
      <c r="A112" s="20" t="s">
        <v>521</v>
      </c>
      <c r="B112" s="23">
        <v>683708</v>
      </c>
      <c r="C112" s="9">
        <f t="shared" si="13"/>
        <v>6.8854793216282552E-4</v>
      </c>
    </row>
    <row r="113" spans="1:3">
      <c r="A113" s="20" t="s">
        <v>522</v>
      </c>
      <c r="B113" s="23">
        <v>758130</v>
      </c>
      <c r="C113" s="9">
        <f t="shared" si="13"/>
        <v>7.6349676149848028E-4</v>
      </c>
    </row>
    <row r="114" spans="1:3">
      <c r="A114" s="20" t="s">
        <v>523</v>
      </c>
      <c r="B114" s="23">
        <v>774414</v>
      </c>
      <c r="C114" s="9">
        <f t="shared" si="13"/>
        <v>7.7989603505874202E-4</v>
      </c>
    </row>
    <row r="115" spans="1:3">
      <c r="A115" s="20" t="s">
        <v>104</v>
      </c>
      <c r="B115" s="23">
        <v>22799</v>
      </c>
      <c r="C115" s="9">
        <f t="shared" si="13"/>
        <v>2.2960392894891182E-5</v>
      </c>
    </row>
    <row r="116" spans="1:3" ht="25.5">
      <c r="A116" s="6" t="s">
        <v>105</v>
      </c>
      <c r="B116" s="25">
        <f t="shared" ref="B116" si="16">SUM(B117:B127)</f>
        <v>202895522.97999999</v>
      </c>
      <c r="C116" s="7">
        <f t="shared" si="13"/>
        <v>0.20433180947564467</v>
      </c>
    </row>
    <row r="117" spans="1:3" ht="25.5">
      <c r="A117" s="8" t="s">
        <v>106</v>
      </c>
      <c r="B117" s="23">
        <v>53186513</v>
      </c>
      <c r="C117" s="9">
        <f t="shared" si="13"/>
        <v>5.356301746520626E-2</v>
      </c>
    </row>
    <row r="118" spans="1:3" s="1" customFormat="1">
      <c r="A118" s="8" t="s">
        <v>107</v>
      </c>
      <c r="B118" s="23">
        <v>90973675</v>
      </c>
      <c r="C118" s="9">
        <f t="shared" si="13"/>
        <v>9.1617672752846158E-2</v>
      </c>
    </row>
    <row r="119" spans="1:3">
      <c r="A119" s="8" t="s">
        <v>108</v>
      </c>
      <c r="B119" s="23">
        <v>5107</v>
      </c>
      <c r="C119" s="9">
        <f t="shared" si="13"/>
        <v>5.1431521783503338E-6</v>
      </c>
    </row>
    <row r="120" spans="1:3">
      <c r="A120" s="8" t="s">
        <v>109</v>
      </c>
      <c r="B120" s="23">
        <v>2639788</v>
      </c>
      <c r="C120" s="9">
        <f t="shared" si="13"/>
        <v>2.6584749172866794E-3</v>
      </c>
    </row>
    <row r="121" spans="1:3">
      <c r="A121" s="8" t="s">
        <v>110</v>
      </c>
      <c r="B121" s="23">
        <v>29680941</v>
      </c>
      <c r="C121" s="9">
        <f t="shared" si="13"/>
        <v>2.9891050785125856E-2</v>
      </c>
    </row>
    <row r="122" spans="1:3">
      <c r="A122" s="8" t="s">
        <v>111</v>
      </c>
      <c r="B122" s="23">
        <v>25342471</v>
      </c>
      <c r="C122" s="9">
        <f t="shared" si="13"/>
        <v>2.5521868989314699E-2</v>
      </c>
    </row>
    <row r="123" spans="1:3" s="4" customFormat="1">
      <c r="A123" s="8" t="s">
        <v>112</v>
      </c>
      <c r="B123" s="23">
        <v>811972.98</v>
      </c>
      <c r="C123" s="9">
        <f t="shared" si="13"/>
        <v>8.177208930582753E-4</v>
      </c>
    </row>
    <row r="124" spans="1:3" s="1" customFormat="1">
      <c r="A124" s="8" t="s">
        <v>113</v>
      </c>
      <c r="B124" s="23">
        <v>227344</v>
      </c>
      <c r="C124" s="9">
        <f t="shared" si="13"/>
        <v>2.2895335594965308E-4</v>
      </c>
    </row>
    <row r="125" spans="1:3">
      <c r="A125" s="8" t="s">
        <v>114</v>
      </c>
      <c r="B125" s="23">
        <v>16</v>
      </c>
      <c r="C125" s="9">
        <f t="shared" si="13"/>
        <v>1.6113263139535021E-8</v>
      </c>
    </row>
    <row r="126" spans="1:3">
      <c r="A126" s="8" t="s">
        <v>115</v>
      </c>
      <c r="B126" s="23">
        <v>10000</v>
      </c>
      <c r="C126" s="9">
        <f t="shared" si="13"/>
        <v>1.0070789462209388E-5</v>
      </c>
    </row>
    <row r="127" spans="1:3">
      <c r="A127" s="8" t="s">
        <v>116</v>
      </c>
      <c r="B127" s="23">
        <v>17695</v>
      </c>
      <c r="C127" s="9">
        <f t="shared" si="13"/>
        <v>1.7820261953379512E-5</v>
      </c>
    </row>
    <row r="128" spans="1:3" ht="25.5">
      <c r="A128" s="6" t="s">
        <v>117</v>
      </c>
      <c r="B128" s="25">
        <f t="shared" ref="B128" si="17">SUM(B129:B147)</f>
        <v>137501686.06999999</v>
      </c>
      <c r="C128" s="7">
        <f t="shared" si="13"/>
        <v>0.13847505311097794</v>
      </c>
    </row>
    <row r="129" spans="1:3">
      <c r="A129" s="8" t="s">
        <v>118</v>
      </c>
      <c r="B129" s="23">
        <v>5136.95</v>
      </c>
      <c r="C129" s="9">
        <f t="shared" si="13"/>
        <v>5.1733141927896514E-6</v>
      </c>
    </row>
    <row r="130" spans="1:3">
      <c r="A130" s="8" t="s">
        <v>119</v>
      </c>
      <c r="B130" s="23">
        <v>3288891.75</v>
      </c>
      <c r="C130" s="9">
        <f t="shared" si="13"/>
        <v>3.3121736378247391E-3</v>
      </c>
    </row>
    <row r="131" spans="1:3">
      <c r="A131" s="8" t="s">
        <v>120</v>
      </c>
      <c r="B131" s="23">
        <v>73054.3</v>
      </c>
      <c r="C131" s="9">
        <f t="shared" si="13"/>
        <v>7.3571447460908323E-5</v>
      </c>
    </row>
    <row r="132" spans="1:3">
      <c r="A132" s="8" t="s">
        <v>121</v>
      </c>
      <c r="B132" s="23">
        <v>108175393.65000001</v>
      </c>
      <c r="C132" s="9">
        <f t="shared" si="13"/>
        <v>0.10894116144407723</v>
      </c>
    </row>
    <row r="133" spans="1:3">
      <c r="A133" s="8" t="s">
        <v>122</v>
      </c>
      <c r="B133" s="23">
        <v>5705221.5</v>
      </c>
      <c r="C133" s="9">
        <f t="shared" si="13"/>
        <v>5.7456084561770433E-3</v>
      </c>
    </row>
    <row r="134" spans="1:3">
      <c r="A134" s="8" t="s">
        <v>123</v>
      </c>
      <c r="B134" s="23">
        <v>522422.5</v>
      </c>
      <c r="C134" s="9">
        <f t="shared" si="13"/>
        <v>5.2612070078210838E-4</v>
      </c>
    </row>
    <row r="135" spans="1:3">
      <c r="A135" s="8" t="s">
        <v>124</v>
      </c>
      <c r="B135" s="23">
        <v>14326</v>
      </c>
      <c r="C135" s="9">
        <f t="shared" si="13"/>
        <v>1.4427412983561168E-5</v>
      </c>
    </row>
    <row r="136" spans="1:3">
      <c r="A136" s="8" t="s">
        <v>125</v>
      </c>
      <c r="B136" s="23">
        <v>15929797</v>
      </c>
      <c r="C136" s="9">
        <f t="shared" si="13"/>
        <v>1.6042563176273471E-2</v>
      </c>
    </row>
    <row r="137" spans="1:3">
      <c r="A137" s="8" t="s">
        <v>126</v>
      </c>
      <c r="B137" s="23">
        <v>35886</v>
      </c>
      <c r="C137" s="9">
        <f t="shared" si="13"/>
        <v>3.6140035064084607E-5</v>
      </c>
    </row>
    <row r="138" spans="1:3">
      <c r="A138" s="8" t="s">
        <v>127</v>
      </c>
      <c r="B138" s="23">
        <v>3064</v>
      </c>
      <c r="C138" s="9">
        <f t="shared" ref="C138:C201" si="18">B138*$C$9/$B$9</f>
        <v>3.0856898912209564E-6</v>
      </c>
    </row>
    <row r="139" spans="1:3">
      <c r="A139" s="8" t="s">
        <v>128</v>
      </c>
      <c r="B139" s="23">
        <v>1259041</v>
      </c>
      <c r="C139" s="9">
        <f t="shared" si="18"/>
        <v>1.2679536835289568E-3</v>
      </c>
    </row>
    <row r="140" spans="1:3">
      <c r="A140" s="8" t="s">
        <v>129</v>
      </c>
      <c r="B140" s="23">
        <v>1587173.1</v>
      </c>
      <c r="C140" s="9">
        <f t="shared" si="18"/>
        <v>1.5984086130182206E-3</v>
      </c>
    </row>
    <row r="141" spans="1:3">
      <c r="A141" s="8" t="s">
        <v>130</v>
      </c>
      <c r="B141" s="23">
        <v>339927</v>
      </c>
      <c r="C141" s="9">
        <f t="shared" si="18"/>
        <v>3.4233332495204504E-4</v>
      </c>
    </row>
    <row r="142" spans="1:3">
      <c r="A142" s="8" t="s">
        <v>131</v>
      </c>
      <c r="B142" s="23">
        <v>979777.5</v>
      </c>
      <c r="C142" s="9">
        <f t="shared" si="18"/>
        <v>9.8671329223098568E-4</v>
      </c>
    </row>
    <row r="143" spans="1:3">
      <c r="A143" s="8" t="s">
        <v>132</v>
      </c>
      <c r="B143" s="23">
        <v>3564</v>
      </c>
      <c r="C143" s="9">
        <f t="shared" si="18"/>
        <v>3.5892293643314254E-6</v>
      </c>
    </row>
    <row r="144" spans="1:3">
      <c r="A144" s="8" t="s">
        <v>133</v>
      </c>
      <c r="B144" s="23">
        <v>21038</v>
      </c>
      <c r="C144" s="9">
        <f t="shared" si="18"/>
        <v>2.1186926870596109E-5</v>
      </c>
    </row>
    <row r="145" spans="1:3">
      <c r="A145" s="8" t="s">
        <v>134</v>
      </c>
      <c r="B145" s="23"/>
      <c r="C145" s="9">
        <f t="shared" si="18"/>
        <v>0</v>
      </c>
    </row>
    <row r="146" spans="1:3">
      <c r="A146" s="8" t="s">
        <v>135</v>
      </c>
      <c r="B146" s="23">
        <v>20064</v>
      </c>
      <c r="C146" s="9">
        <f t="shared" si="18"/>
        <v>2.0206031976976913E-5</v>
      </c>
    </row>
    <row r="147" spans="1:3" s="4" customFormat="1">
      <c r="A147" s="8" t="s">
        <v>136</v>
      </c>
      <c r="B147" s="23">
        <v>-462092.18</v>
      </c>
      <c r="C147" s="9">
        <f t="shared" si="18"/>
        <v>-4.6536330569133634E-4</v>
      </c>
    </row>
    <row r="148" spans="1:3">
      <c r="A148" s="6" t="s">
        <v>137</v>
      </c>
      <c r="B148" s="22">
        <f t="shared" ref="B148" si="19">SUM(B149:B155)</f>
        <v>6232234</v>
      </c>
      <c r="C148" s="7">
        <f t="shared" si="18"/>
        <v>6.2763516493223055E-3</v>
      </c>
    </row>
    <row r="149" spans="1:3">
      <c r="A149" s="8" t="s">
        <v>138</v>
      </c>
      <c r="B149" s="23">
        <v>2019553</v>
      </c>
      <c r="C149" s="9">
        <f t="shared" si="18"/>
        <v>2.0338493070773352E-3</v>
      </c>
    </row>
    <row r="150" spans="1:3">
      <c r="A150" s="8" t="s">
        <v>139</v>
      </c>
      <c r="B150" s="23">
        <v>1397919</v>
      </c>
      <c r="C150" s="9">
        <f t="shared" si="18"/>
        <v>1.4078147934222284E-3</v>
      </c>
    </row>
    <row r="151" spans="1:3">
      <c r="A151" s="8" t="s">
        <v>140</v>
      </c>
      <c r="B151" s="23">
        <v>27831</v>
      </c>
      <c r="C151" s="9">
        <f t="shared" si="18"/>
        <v>2.8028014152274947E-5</v>
      </c>
    </row>
    <row r="152" spans="1:3">
      <c r="A152" s="8" t="s">
        <v>141</v>
      </c>
      <c r="B152" s="23">
        <v>83151</v>
      </c>
      <c r="C152" s="9">
        <f t="shared" si="18"/>
        <v>8.3739621457217276E-5</v>
      </c>
    </row>
    <row r="153" spans="1:3">
      <c r="A153" s="8" t="s">
        <v>142</v>
      </c>
      <c r="B153" s="23">
        <v>14885</v>
      </c>
      <c r="C153" s="9">
        <f t="shared" si="18"/>
        <v>1.4990370114498672E-5</v>
      </c>
    </row>
    <row r="154" spans="1:3">
      <c r="A154" s="8" t="s">
        <v>143</v>
      </c>
      <c r="B154" s="23">
        <v>7700</v>
      </c>
      <c r="C154" s="9">
        <f t="shared" si="18"/>
        <v>7.7545078859012284E-6</v>
      </c>
    </row>
    <row r="155" spans="1:3" s="4" customFormat="1">
      <c r="A155" s="8" t="s">
        <v>144</v>
      </c>
      <c r="B155" s="23">
        <v>2681195</v>
      </c>
      <c r="C155" s="9">
        <f t="shared" si="18"/>
        <v>2.70017503521285E-3</v>
      </c>
    </row>
    <row r="156" spans="1:3" s="4" customFormat="1">
      <c r="A156" s="6" t="s">
        <v>145</v>
      </c>
      <c r="B156" s="25">
        <f t="shared" ref="B156" si="20">SUM(B157:B158)</f>
        <v>51363</v>
      </c>
      <c r="C156" s="7">
        <f t="shared" si="18"/>
        <v>5.1726595914746076E-5</v>
      </c>
    </row>
    <row r="157" spans="1:3" s="4" customFormat="1">
      <c r="A157" s="8" t="s">
        <v>145</v>
      </c>
      <c r="B157" s="23">
        <v>48703</v>
      </c>
      <c r="C157" s="9">
        <f t="shared" si="18"/>
        <v>4.9047765917798375E-5</v>
      </c>
    </row>
    <row r="158" spans="1:3" s="4" customFormat="1">
      <c r="A158" s="8" t="s">
        <v>146</v>
      </c>
      <c r="B158" s="23">
        <v>2660</v>
      </c>
      <c r="C158" s="9">
        <f t="shared" si="18"/>
        <v>2.6788299969476969E-6</v>
      </c>
    </row>
    <row r="159" spans="1:3">
      <c r="A159" s="6" t="s">
        <v>147</v>
      </c>
      <c r="B159" s="25">
        <f t="shared" ref="B159" si="21">SUM(B160:B229)</f>
        <v>22194005</v>
      </c>
      <c r="C159" s="7">
        <f t="shared" si="18"/>
        <v>2.2351115167822243E-2</v>
      </c>
    </row>
    <row r="160" spans="1:3">
      <c r="A160" s="8" t="s">
        <v>148</v>
      </c>
      <c r="B160" s="23">
        <v>1176</v>
      </c>
      <c r="C160" s="9">
        <f t="shared" si="18"/>
        <v>1.184324840755824E-6</v>
      </c>
    </row>
    <row r="161" spans="1:3">
      <c r="A161" s="8" t="s">
        <v>149</v>
      </c>
      <c r="B161" s="23">
        <v>361034</v>
      </c>
      <c r="C161" s="9">
        <f t="shared" si="18"/>
        <v>3.6358974026993036E-4</v>
      </c>
    </row>
    <row r="162" spans="1:3">
      <c r="A162" s="8" t="s">
        <v>150</v>
      </c>
      <c r="B162" s="23">
        <v>130560</v>
      </c>
      <c r="C162" s="9">
        <f t="shared" si="18"/>
        <v>1.3148422721860576E-4</v>
      </c>
    </row>
    <row r="163" spans="1:3">
      <c r="A163" s="8" t="s">
        <v>151</v>
      </c>
      <c r="B163" s="23">
        <v>134</v>
      </c>
      <c r="C163" s="9">
        <f t="shared" si="18"/>
        <v>1.3494857879360579E-7</v>
      </c>
    </row>
    <row r="164" spans="1:3">
      <c r="A164" s="8" t="s">
        <v>152</v>
      </c>
      <c r="B164" s="23">
        <v>1580712</v>
      </c>
      <c r="C164" s="9">
        <f t="shared" si="18"/>
        <v>1.5919017752387924E-3</v>
      </c>
    </row>
    <row r="165" spans="1:3">
      <c r="A165" s="8" t="s">
        <v>153</v>
      </c>
      <c r="B165" s="23">
        <v>10555</v>
      </c>
      <c r="C165" s="9">
        <f t="shared" si="18"/>
        <v>1.0629718277362008E-5</v>
      </c>
    </row>
    <row r="166" spans="1:3">
      <c r="A166" s="8" t="s">
        <v>154</v>
      </c>
      <c r="B166" s="23">
        <v>42220</v>
      </c>
      <c r="C166" s="9">
        <f t="shared" si="18"/>
        <v>4.2518873109448031E-5</v>
      </c>
    </row>
    <row r="167" spans="1:3">
      <c r="A167" s="8" t="s">
        <v>155</v>
      </c>
      <c r="B167" s="23">
        <v>8580000</v>
      </c>
      <c r="C167" s="9">
        <f t="shared" si="18"/>
        <v>8.6407373585756543E-3</v>
      </c>
    </row>
    <row r="168" spans="1:3">
      <c r="A168" s="8" t="s">
        <v>156</v>
      </c>
      <c r="B168" s="23">
        <v>11649</v>
      </c>
      <c r="C168" s="9">
        <f t="shared" si="18"/>
        <v>1.1731462644527716E-5</v>
      </c>
    </row>
    <row r="169" spans="1:3">
      <c r="A169" s="8" t="s">
        <v>157</v>
      </c>
      <c r="B169" s="23">
        <v>1056</v>
      </c>
      <c r="C169" s="9">
        <f t="shared" si="18"/>
        <v>1.0634753672093113E-6</v>
      </c>
    </row>
    <row r="170" spans="1:3">
      <c r="A170" s="13" t="s">
        <v>158</v>
      </c>
      <c r="B170" s="23">
        <v>62304</v>
      </c>
      <c r="C170" s="9">
        <f t="shared" si="18"/>
        <v>6.274504666534937E-5</v>
      </c>
    </row>
    <row r="171" spans="1:3" s="1" customFormat="1">
      <c r="A171" s="8" t="s">
        <v>159</v>
      </c>
      <c r="B171" s="23">
        <v>430</v>
      </c>
      <c r="C171" s="9">
        <f t="shared" si="18"/>
        <v>4.3304394687500366E-7</v>
      </c>
    </row>
    <row r="172" spans="1:3" ht="38.25">
      <c r="A172" s="8" t="s">
        <v>160</v>
      </c>
      <c r="B172" s="23">
        <v>0</v>
      </c>
      <c r="C172" s="9">
        <f t="shared" si="18"/>
        <v>0</v>
      </c>
    </row>
    <row r="173" spans="1:3">
      <c r="A173" s="8" t="s">
        <v>161</v>
      </c>
      <c r="B173" s="23">
        <v>5088</v>
      </c>
      <c r="C173" s="9">
        <f t="shared" si="18"/>
        <v>5.1240176783721358E-6</v>
      </c>
    </row>
    <row r="174" spans="1:3">
      <c r="A174" s="8" t="s">
        <v>162</v>
      </c>
      <c r="B174" s="23">
        <v>3490173</v>
      </c>
      <c r="C174" s="9">
        <f t="shared" si="18"/>
        <v>3.5148797469687723E-3</v>
      </c>
    </row>
    <row r="175" spans="1:3">
      <c r="A175" s="8" t="s">
        <v>163</v>
      </c>
      <c r="B175" s="23">
        <v>135783</v>
      </c>
      <c r="C175" s="9">
        <f t="shared" si="18"/>
        <v>1.3674420055471772E-4</v>
      </c>
    </row>
    <row r="176" spans="1:3">
      <c r="A176" s="8" t="s">
        <v>164</v>
      </c>
      <c r="B176" s="23">
        <v>6984</v>
      </c>
      <c r="C176" s="9">
        <f t="shared" si="18"/>
        <v>7.0334393604070357E-6</v>
      </c>
    </row>
    <row r="177" spans="1:3">
      <c r="A177" s="8" t="s">
        <v>165</v>
      </c>
      <c r="B177" s="23">
        <v>9262</v>
      </c>
      <c r="C177" s="9">
        <f t="shared" si="18"/>
        <v>9.3275651998983351E-6</v>
      </c>
    </row>
    <row r="178" spans="1:3" ht="38.25">
      <c r="A178" s="8" t="s">
        <v>166</v>
      </c>
      <c r="B178" s="23">
        <v>0</v>
      </c>
      <c r="C178" s="9">
        <f t="shared" si="18"/>
        <v>0</v>
      </c>
    </row>
    <row r="179" spans="1:3" ht="38.25">
      <c r="A179" s="8" t="s">
        <v>167</v>
      </c>
      <c r="B179" s="23">
        <v>0</v>
      </c>
      <c r="C179" s="9">
        <f t="shared" si="18"/>
        <v>0</v>
      </c>
    </row>
    <row r="180" spans="1:3">
      <c r="A180" s="8" t="s">
        <v>168</v>
      </c>
      <c r="B180" s="23">
        <v>89900</v>
      </c>
      <c r="C180" s="9">
        <f t="shared" si="18"/>
        <v>9.0536397265262396E-5</v>
      </c>
    </row>
    <row r="181" spans="1:3">
      <c r="A181" s="8" t="s">
        <v>169</v>
      </c>
      <c r="B181" s="23">
        <v>73986</v>
      </c>
      <c r="C181" s="9">
        <f t="shared" si="18"/>
        <v>7.4509742915102376E-5</v>
      </c>
    </row>
    <row r="182" spans="1:3">
      <c r="A182" s="8" t="s">
        <v>170</v>
      </c>
      <c r="B182" s="23">
        <v>11682</v>
      </c>
      <c r="C182" s="9">
        <f t="shared" si="18"/>
        <v>1.1764696249753006E-5</v>
      </c>
    </row>
    <row r="183" spans="1:3">
      <c r="A183" s="8" t="s">
        <v>171</v>
      </c>
      <c r="B183" s="23">
        <v>124838</v>
      </c>
      <c r="C183" s="9">
        <f t="shared" si="18"/>
        <v>1.2572172148832955E-4</v>
      </c>
    </row>
    <row r="184" spans="1:3" ht="25.5">
      <c r="A184" s="8" t="s">
        <v>172</v>
      </c>
      <c r="B184" s="23">
        <v>0</v>
      </c>
      <c r="C184" s="9">
        <f t="shared" si="18"/>
        <v>0</v>
      </c>
    </row>
    <row r="185" spans="1:3">
      <c r="A185" s="8" t="s">
        <v>173</v>
      </c>
      <c r="B185" s="23">
        <v>1479</v>
      </c>
      <c r="C185" s="9">
        <f t="shared" si="18"/>
        <v>1.4894697614607683E-6</v>
      </c>
    </row>
    <row r="186" spans="1:3">
      <c r="A186" s="8" t="s">
        <v>174</v>
      </c>
      <c r="B186" s="23">
        <v>7830</v>
      </c>
      <c r="C186" s="9">
        <f t="shared" si="18"/>
        <v>7.8854281489099497E-6</v>
      </c>
    </row>
    <row r="187" spans="1:3">
      <c r="A187" s="8" t="s">
        <v>175</v>
      </c>
      <c r="B187" s="23">
        <v>3072</v>
      </c>
      <c r="C187" s="9">
        <f t="shared" si="18"/>
        <v>3.0937465227907236E-6</v>
      </c>
    </row>
    <row r="188" spans="1:3">
      <c r="A188" s="8" t="s">
        <v>176</v>
      </c>
      <c r="B188" s="23">
        <v>684596</v>
      </c>
      <c r="C188" s="9">
        <f t="shared" si="18"/>
        <v>6.8944221826706975E-4</v>
      </c>
    </row>
    <row r="189" spans="1:3">
      <c r="A189" s="8" t="s">
        <v>177</v>
      </c>
      <c r="B189" s="23">
        <v>171644</v>
      </c>
      <c r="C189" s="9">
        <f t="shared" si="18"/>
        <v>1.728590586451468E-4</v>
      </c>
    </row>
    <row r="190" spans="1:3">
      <c r="A190" s="8" t="s">
        <v>178</v>
      </c>
      <c r="B190" s="23">
        <v>998729</v>
      </c>
      <c r="C190" s="9">
        <f t="shared" si="18"/>
        <v>1.0057989488802919E-3</v>
      </c>
    </row>
    <row r="191" spans="1:3">
      <c r="A191" s="8" t="s">
        <v>179</v>
      </c>
      <c r="B191" s="23">
        <v>441</v>
      </c>
      <c r="C191" s="9">
        <f t="shared" si="18"/>
        <v>4.4412181528343396E-7</v>
      </c>
    </row>
    <row r="192" spans="1:3" ht="38.25">
      <c r="A192" s="8" t="s">
        <v>180</v>
      </c>
      <c r="B192" s="23">
        <v>0</v>
      </c>
      <c r="C192" s="9">
        <f t="shared" si="18"/>
        <v>0</v>
      </c>
    </row>
    <row r="193" spans="1:3">
      <c r="A193" s="8" t="s">
        <v>181</v>
      </c>
      <c r="B193" s="23">
        <v>692</v>
      </c>
      <c r="C193" s="9">
        <f t="shared" si="18"/>
        <v>6.9689863078488959E-7</v>
      </c>
    </row>
    <row r="194" spans="1:3">
      <c r="A194" s="8" t="s">
        <v>182</v>
      </c>
      <c r="B194" s="23">
        <v>446540</v>
      </c>
      <c r="C194" s="9">
        <f t="shared" si="18"/>
        <v>4.4970103264549795E-4</v>
      </c>
    </row>
    <row r="195" spans="1:3">
      <c r="A195" s="8" t="s">
        <v>183</v>
      </c>
      <c r="B195" s="23">
        <v>63936</v>
      </c>
      <c r="C195" s="9">
        <f t="shared" si="18"/>
        <v>6.4388599505581931E-5</v>
      </c>
    </row>
    <row r="196" spans="1:3">
      <c r="A196" s="8" t="s">
        <v>184</v>
      </c>
      <c r="B196" s="23">
        <v>27348</v>
      </c>
      <c r="C196" s="9">
        <f t="shared" si="18"/>
        <v>2.7541595021250231E-5</v>
      </c>
    </row>
    <row r="197" spans="1:3">
      <c r="A197" s="8" t="s">
        <v>185</v>
      </c>
      <c r="B197" s="23">
        <v>139695</v>
      </c>
      <c r="C197" s="9">
        <f t="shared" si="18"/>
        <v>1.4068389339233402E-4</v>
      </c>
    </row>
    <row r="198" spans="1:3">
      <c r="A198" s="8" t="s">
        <v>186</v>
      </c>
      <c r="B198" s="23">
        <v>21250</v>
      </c>
      <c r="C198" s="9">
        <f t="shared" si="18"/>
        <v>2.1400427607194948E-5</v>
      </c>
    </row>
    <row r="199" spans="1:3">
      <c r="A199" s="8" t="s">
        <v>187</v>
      </c>
      <c r="B199" s="23">
        <v>16</v>
      </c>
      <c r="C199" s="9">
        <f t="shared" si="18"/>
        <v>1.6113263139535021E-8</v>
      </c>
    </row>
    <row r="200" spans="1:3">
      <c r="A200" s="8" t="s">
        <v>188</v>
      </c>
      <c r="B200" s="23">
        <v>946</v>
      </c>
      <c r="C200" s="9">
        <f t="shared" si="18"/>
        <v>9.5269668312500802E-7</v>
      </c>
    </row>
    <row r="201" spans="1:3">
      <c r="A201" s="8" t="s">
        <v>189</v>
      </c>
      <c r="B201" s="23">
        <v>776454</v>
      </c>
      <c r="C201" s="9">
        <f t="shared" si="18"/>
        <v>7.8195047610903274E-4</v>
      </c>
    </row>
    <row r="202" spans="1:3">
      <c r="A202" s="8" t="s">
        <v>190</v>
      </c>
      <c r="B202" s="23">
        <v>136250</v>
      </c>
      <c r="C202" s="9">
        <f t="shared" ref="C202:C265" si="22">B202*$C$9/$B$9</f>
        <v>1.3721450642260289E-4</v>
      </c>
    </row>
    <row r="203" spans="1:3">
      <c r="A203" s="8" t="s">
        <v>191</v>
      </c>
      <c r="B203" s="23">
        <v>395862</v>
      </c>
      <c r="C203" s="9">
        <f t="shared" si="22"/>
        <v>3.9866428580891323E-4</v>
      </c>
    </row>
    <row r="204" spans="1:3">
      <c r="A204" s="8" t="s">
        <v>192</v>
      </c>
      <c r="B204" s="23">
        <v>102740</v>
      </c>
      <c r="C204" s="9">
        <f t="shared" si="22"/>
        <v>1.0346729093473925E-4</v>
      </c>
    </row>
    <row r="205" spans="1:3">
      <c r="A205" s="8" t="s">
        <v>193</v>
      </c>
      <c r="B205" s="23">
        <v>1143956</v>
      </c>
      <c r="C205" s="9">
        <f t="shared" si="22"/>
        <v>1.1520540030031201E-3</v>
      </c>
    </row>
    <row r="206" spans="1:3">
      <c r="A206" s="8" t="s">
        <v>194</v>
      </c>
      <c r="B206" s="23">
        <v>744714</v>
      </c>
      <c r="C206" s="9">
        <f t="shared" si="22"/>
        <v>7.499857903559802E-4</v>
      </c>
    </row>
    <row r="207" spans="1:3">
      <c r="A207" s="8" t="s">
        <v>195</v>
      </c>
      <c r="B207" s="23">
        <v>13580</v>
      </c>
      <c r="C207" s="9">
        <f t="shared" si="22"/>
        <v>1.3676132089680347E-5</v>
      </c>
    </row>
    <row r="208" spans="1:3" ht="25.5">
      <c r="A208" s="8" t="s">
        <v>196</v>
      </c>
      <c r="B208" s="23">
        <v>0</v>
      </c>
      <c r="C208" s="9">
        <f t="shared" si="22"/>
        <v>0</v>
      </c>
    </row>
    <row r="209" spans="1:3" ht="25.5">
      <c r="A209" s="8" t="s">
        <v>197</v>
      </c>
      <c r="B209" s="23">
        <v>0</v>
      </c>
      <c r="C209" s="9">
        <f t="shared" si="22"/>
        <v>0</v>
      </c>
    </row>
    <row r="210" spans="1:3">
      <c r="A210" s="8" t="s">
        <v>198</v>
      </c>
      <c r="B210" s="23">
        <v>1264</v>
      </c>
      <c r="C210" s="9">
        <f t="shared" si="22"/>
        <v>1.2729477880232666E-6</v>
      </c>
    </row>
    <row r="211" spans="1:3" ht="25.5">
      <c r="A211" s="8" t="s">
        <v>199</v>
      </c>
      <c r="B211" s="23">
        <v>0</v>
      </c>
      <c r="C211" s="9">
        <f t="shared" si="22"/>
        <v>0</v>
      </c>
    </row>
    <row r="212" spans="1:3">
      <c r="A212" s="8" t="s">
        <v>200</v>
      </c>
      <c r="B212" s="23">
        <v>12635</v>
      </c>
      <c r="C212" s="9">
        <f t="shared" si="22"/>
        <v>1.272444248550156E-5</v>
      </c>
    </row>
    <row r="213" spans="1:3" ht="25.5">
      <c r="A213" s="8" t="s">
        <v>201</v>
      </c>
      <c r="B213" s="23">
        <v>0</v>
      </c>
      <c r="C213" s="9">
        <f t="shared" si="22"/>
        <v>0</v>
      </c>
    </row>
    <row r="214" spans="1:3" ht="25.5">
      <c r="A214" s="8" t="s">
        <v>202</v>
      </c>
      <c r="B214" s="23">
        <v>0</v>
      </c>
      <c r="C214" s="9">
        <f t="shared" si="22"/>
        <v>0</v>
      </c>
    </row>
    <row r="215" spans="1:3" ht="38.25">
      <c r="A215" s="8" t="s">
        <v>203</v>
      </c>
      <c r="B215" s="23">
        <v>0</v>
      </c>
      <c r="C215" s="9">
        <f t="shared" si="22"/>
        <v>0</v>
      </c>
    </row>
    <row r="216" spans="1:3">
      <c r="A216" s="8" t="s">
        <v>204</v>
      </c>
      <c r="B216" s="23">
        <v>101727</v>
      </c>
      <c r="C216" s="9">
        <f t="shared" si="22"/>
        <v>1.0244711996221744E-4</v>
      </c>
    </row>
    <row r="217" spans="1:3">
      <c r="A217" s="8" t="s">
        <v>205</v>
      </c>
      <c r="B217" s="23">
        <v>181926</v>
      </c>
      <c r="C217" s="9">
        <f t="shared" si="22"/>
        <v>1.8321384437019049E-4</v>
      </c>
    </row>
    <row r="218" spans="1:3" ht="38.25">
      <c r="A218" s="8" t="s">
        <v>206</v>
      </c>
      <c r="B218" s="23">
        <v>0</v>
      </c>
      <c r="C218" s="9">
        <f t="shared" si="22"/>
        <v>0</v>
      </c>
    </row>
    <row r="219" spans="1:3">
      <c r="A219" s="8" t="s">
        <v>207</v>
      </c>
      <c r="B219" s="23">
        <v>2528</v>
      </c>
      <c r="C219" s="9">
        <f t="shared" si="22"/>
        <v>2.5458955760465331E-6</v>
      </c>
    </row>
    <row r="220" spans="1:3">
      <c r="A220" s="8" t="s">
        <v>208</v>
      </c>
      <c r="B220" s="23">
        <v>8775</v>
      </c>
      <c r="C220" s="9">
        <f t="shared" si="22"/>
        <v>8.8371177530887368E-6</v>
      </c>
    </row>
    <row r="221" spans="1:3">
      <c r="A221" s="8" t="s">
        <v>209</v>
      </c>
      <c r="B221" s="23">
        <v>5335</v>
      </c>
      <c r="C221" s="9">
        <f t="shared" si="22"/>
        <v>5.3727661780887076E-6</v>
      </c>
    </row>
    <row r="222" spans="1:3">
      <c r="A222" s="8" t="s">
        <v>210</v>
      </c>
      <c r="B222" s="23">
        <v>1053</v>
      </c>
      <c r="C222" s="9">
        <f t="shared" si="22"/>
        <v>1.0604541303706484E-6</v>
      </c>
    </row>
    <row r="223" spans="1:3" s="1" customFormat="1">
      <c r="A223" s="8" t="s">
        <v>211</v>
      </c>
      <c r="B223" s="23">
        <v>418068</v>
      </c>
      <c r="C223" s="9">
        <f t="shared" si="22"/>
        <v>4.2102748088869538E-4</v>
      </c>
    </row>
    <row r="224" spans="1:3">
      <c r="A224" s="8" t="s">
        <v>212</v>
      </c>
      <c r="B224" s="23">
        <v>8694</v>
      </c>
      <c r="C224" s="9">
        <f t="shared" si="22"/>
        <v>8.755544358444841E-6</v>
      </c>
    </row>
    <row r="225" spans="1:3">
      <c r="A225" s="8" t="s">
        <v>213</v>
      </c>
      <c r="B225" s="23">
        <v>15264</v>
      </c>
      <c r="C225" s="9">
        <f t="shared" si="22"/>
        <v>1.537205303511641E-5</v>
      </c>
    </row>
    <row r="226" spans="1:3">
      <c r="A226" s="8" t="s">
        <v>214</v>
      </c>
      <c r="B226" s="23">
        <v>572520</v>
      </c>
      <c r="C226" s="9">
        <f t="shared" si="22"/>
        <v>5.7657283829041183E-4</v>
      </c>
    </row>
    <row r="227" spans="1:3">
      <c r="A227" s="8" t="s">
        <v>215</v>
      </c>
      <c r="B227" s="23">
        <v>12258</v>
      </c>
      <c r="C227" s="9">
        <f t="shared" si="22"/>
        <v>1.2344773722776267E-5</v>
      </c>
    </row>
    <row r="228" spans="1:3">
      <c r="A228" s="8" t="s">
        <v>216</v>
      </c>
      <c r="B228" s="23">
        <v>24180</v>
      </c>
      <c r="C228" s="9">
        <f t="shared" si="22"/>
        <v>2.4351168919622299E-5</v>
      </c>
    </row>
    <row r="229" spans="1:3">
      <c r="A229" s="8" t="s">
        <v>217</v>
      </c>
      <c r="B229" s="23">
        <v>216482</v>
      </c>
      <c r="C229" s="9">
        <f t="shared" si="22"/>
        <v>2.1801446443580125E-4</v>
      </c>
    </row>
    <row r="230" spans="1:3" ht="12" customHeight="1">
      <c r="A230" s="6" t="s">
        <v>218</v>
      </c>
      <c r="B230" s="25">
        <f t="shared" ref="B230" si="23">SUM(B231)</f>
        <v>715173</v>
      </c>
      <c r="C230" s="7">
        <f t="shared" si="22"/>
        <v>7.2023567120566739E-4</v>
      </c>
    </row>
    <row r="231" spans="1:3">
      <c r="A231" s="8" t="s">
        <v>219</v>
      </c>
      <c r="B231" s="23">
        <v>715173</v>
      </c>
      <c r="C231" s="9">
        <f t="shared" si="22"/>
        <v>7.2023567120566739E-4</v>
      </c>
    </row>
    <row r="232" spans="1:3">
      <c r="A232" s="6" t="s">
        <v>220</v>
      </c>
      <c r="B232" s="25">
        <f t="shared" ref="B232" si="24">B233+B250+B259+B283+B296</f>
        <v>58034096.409999996</v>
      </c>
      <c r="C232" s="7">
        <f t="shared" si="22"/>
        <v>5.8444916657467164E-2</v>
      </c>
    </row>
    <row r="233" spans="1:3">
      <c r="A233" s="6" t="s">
        <v>221</v>
      </c>
      <c r="B233" s="22">
        <f t="shared" ref="B233" si="25">SUM(B234:B249)</f>
        <v>2704344</v>
      </c>
      <c r="C233" s="7">
        <f t="shared" si="22"/>
        <v>2.7234879057389185E-3</v>
      </c>
    </row>
    <row r="234" spans="1:3">
      <c r="A234" s="8" t="s">
        <v>222</v>
      </c>
      <c r="B234" s="23">
        <v>18667</v>
      </c>
      <c r="C234" s="9">
        <f t="shared" si="22"/>
        <v>1.8799142689106262E-5</v>
      </c>
    </row>
    <row r="235" spans="1:3">
      <c r="A235" s="8" t="s">
        <v>223</v>
      </c>
      <c r="B235" s="23">
        <v>51340</v>
      </c>
      <c r="C235" s="9">
        <f t="shared" si="22"/>
        <v>5.170343309898299E-5</v>
      </c>
    </row>
    <row r="236" spans="1:3">
      <c r="A236" s="8" t="s">
        <v>224</v>
      </c>
      <c r="B236" s="23">
        <v>450595</v>
      </c>
      <c r="C236" s="9">
        <f t="shared" si="22"/>
        <v>4.5378473777242387E-4</v>
      </c>
    </row>
    <row r="237" spans="1:3" s="4" customFormat="1">
      <c r="A237" s="8" t="s">
        <v>225</v>
      </c>
      <c r="B237" s="23">
        <v>6845</v>
      </c>
      <c r="C237" s="9">
        <f t="shared" si="22"/>
        <v>6.8934553868823253E-6</v>
      </c>
    </row>
    <row r="238" spans="1:3">
      <c r="A238" s="8" t="s">
        <v>226</v>
      </c>
      <c r="B238" s="23">
        <v>6258</v>
      </c>
      <c r="C238" s="9">
        <f t="shared" si="22"/>
        <v>6.3023000454506341E-6</v>
      </c>
    </row>
    <row r="239" spans="1:3">
      <c r="A239" s="8" t="s">
        <v>227</v>
      </c>
      <c r="B239" s="23">
        <v>18772</v>
      </c>
      <c r="C239" s="9">
        <f t="shared" si="22"/>
        <v>1.8904885978459462E-5</v>
      </c>
    </row>
    <row r="240" spans="1:3" s="4" customFormat="1">
      <c r="A240" s="8" t="s">
        <v>228</v>
      </c>
      <c r="B240" s="23">
        <v>100112</v>
      </c>
      <c r="C240" s="9">
        <f t="shared" si="22"/>
        <v>1.0082068746407062E-4</v>
      </c>
    </row>
    <row r="241" spans="1:3" s="4" customFormat="1" ht="38.25">
      <c r="A241" s="8" t="s">
        <v>229</v>
      </c>
      <c r="B241" s="23"/>
      <c r="C241" s="9">
        <f t="shared" si="22"/>
        <v>0</v>
      </c>
    </row>
    <row r="242" spans="1:3">
      <c r="A242" s="8" t="s">
        <v>230</v>
      </c>
      <c r="B242" s="23">
        <v>10524</v>
      </c>
      <c r="C242" s="9">
        <f t="shared" si="22"/>
        <v>1.0598498830029159E-5</v>
      </c>
    </row>
    <row r="243" spans="1:3" s="1" customFormat="1">
      <c r="A243" s="8" t="s">
        <v>231</v>
      </c>
      <c r="B243" s="23">
        <v>15972</v>
      </c>
      <c r="C243" s="9">
        <f t="shared" si="22"/>
        <v>1.6085064929040832E-5</v>
      </c>
    </row>
    <row r="244" spans="1:3">
      <c r="A244" s="8" t="s">
        <v>232</v>
      </c>
      <c r="B244" s="23">
        <v>1110171</v>
      </c>
      <c r="C244" s="9">
        <f t="shared" si="22"/>
        <v>1.1180298408050458E-3</v>
      </c>
    </row>
    <row r="245" spans="1:3">
      <c r="A245" s="8" t="s">
        <v>233</v>
      </c>
      <c r="B245" s="23">
        <v>10567</v>
      </c>
      <c r="C245" s="9">
        <f t="shared" si="22"/>
        <v>1.0641803224716659E-5</v>
      </c>
    </row>
    <row r="246" spans="1:3">
      <c r="A246" s="8" t="s">
        <v>234</v>
      </c>
      <c r="B246" s="23">
        <v>122329</v>
      </c>
      <c r="C246" s="9">
        <f t="shared" si="22"/>
        <v>1.2319496041226122E-4</v>
      </c>
    </row>
    <row r="247" spans="1:3">
      <c r="A247" s="8" t="s">
        <v>235</v>
      </c>
      <c r="B247" s="23">
        <v>566</v>
      </c>
      <c r="C247" s="9">
        <f t="shared" si="22"/>
        <v>5.7000668356105127E-7</v>
      </c>
    </row>
    <row r="248" spans="1:3" ht="38.25">
      <c r="A248" s="8" t="s">
        <v>229</v>
      </c>
      <c r="B248" s="23"/>
      <c r="C248" s="9">
        <f t="shared" si="22"/>
        <v>0</v>
      </c>
    </row>
    <row r="249" spans="1:3">
      <c r="A249" s="8" t="s">
        <v>236</v>
      </c>
      <c r="B249" s="23">
        <v>781626</v>
      </c>
      <c r="C249" s="9">
        <f t="shared" si="22"/>
        <v>7.871590884188874E-4</v>
      </c>
    </row>
    <row r="250" spans="1:3">
      <c r="A250" s="6" t="s">
        <v>237</v>
      </c>
      <c r="B250" s="22">
        <f t="shared" ref="B250" si="26">SUM(B251:B258)</f>
        <v>22869572.219999999</v>
      </c>
      <c r="C250" s="7">
        <f t="shared" si="22"/>
        <v>2.3031464691841252E-2</v>
      </c>
    </row>
    <row r="251" spans="1:3" s="1" customFormat="1">
      <c r="A251" s="8" t="s">
        <v>238</v>
      </c>
      <c r="B251" s="23">
        <v>10</v>
      </c>
      <c r="C251" s="9">
        <f t="shared" si="22"/>
        <v>1.0070789462209387E-8</v>
      </c>
    </row>
    <row r="252" spans="1:3" s="1" customFormat="1">
      <c r="A252" s="8" t="s">
        <v>239</v>
      </c>
      <c r="B252" s="23">
        <v>406651</v>
      </c>
      <c r="C252" s="9">
        <f t="shared" si="22"/>
        <v>4.0952966055969093E-4</v>
      </c>
    </row>
    <row r="253" spans="1:3">
      <c r="A253" s="8" t="s">
        <v>240</v>
      </c>
      <c r="B253" s="23">
        <v>2145</v>
      </c>
      <c r="C253" s="9">
        <f t="shared" si="22"/>
        <v>2.1601843396439137E-6</v>
      </c>
    </row>
    <row r="254" spans="1:3">
      <c r="A254" s="8" t="s">
        <v>241</v>
      </c>
      <c r="B254" s="23">
        <v>14443.22</v>
      </c>
      <c r="C254" s="9">
        <f t="shared" si="22"/>
        <v>1.4545462777637187E-5</v>
      </c>
    </row>
    <row r="255" spans="1:3">
      <c r="A255" s="8" t="s">
        <v>242</v>
      </c>
      <c r="B255" s="23">
        <v>1</v>
      </c>
      <c r="C255" s="9">
        <f t="shared" si="22"/>
        <v>1.0070789462209388E-9</v>
      </c>
    </row>
    <row r="256" spans="1:3">
      <c r="A256" s="8" t="s">
        <v>243</v>
      </c>
      <c r="B256" s="23">
        <v>7412153</v>
      </c>
      <c r="C256" s="9">
        <f t="shared" si="22"/>
        <v>7.4646232324683693E-3</v>
      </c>
    </row>
    <row r="257" spans="1:3">
      <c r="A257" s="8" t="s">
        <v>244</v>
      </c>
      <c r="B257" s="23">
        <v>14988468</v>
      </c>
      <c r="C257" s="9">
        <f t="shared" si="22"/>
        <v>1.5094570558906261E-2</v>
      </c>
    </row>
    <row r="258" spans="1:3">
      <c r="A258" s="8" t="s">
        <v>245</v>
      </c>
      <c r="B258" s="23">
        <v>45701</v>
      </c>
      <c r="C258" s="9">
        <f t="shared" si="22"/>
        <v>4.6024514921243121E-5</v>
      </c>
    </row>
    <row r="259" spans="1:3">
      <c r="A259" s="6" t="s">
        <v>246</v>
      </c>
      <c r="B259" s="22">
        <f t="shared" ref="B259" si="27">SUM(B260:B282)</f>
        <v>95183225.25</v>
      </c>
      <c r="C259" s="7">
        <f t="shared" si="22"/>
        <v>9.5857022182680246E-2</v>
      </c>
    </row>
    <row r="260" spans="1:3">
      <c r="A260" s="8" t="s">
        <v>247</v>
      </c>
      <c r="B260" s="23">
        <v>23349</v>
      </c>
      <c r="C260" s="9">
        <f t="shared" si="22"/>
        <v>2.3514286315312698E-5</v>
      </c>
    </row>
    <row r="261" spans="1:3" s="4" customFormat="1">
      <c r="A261" s="8" t="s">
        <v>248</v>
      </c>
      <c r="B261" s="23">
        <v>1110325.5</v>
      </c>
      <c r="C261" s="9">
        <f t="shared" si="22"/>
        <v>1.118185434502237E-3</v>
      </c>
    </row>
    <row r="262" spans="1:3">
      <c r="A262" s="8" t="s">
        <v>249</v>
      </c>
      <c r="B262" s="23">
        <v>80386.5</v>
      </c>
      <c r="C262" s="9">
        <f t="shared" si="22"/>
        <v>8.0955551710389491E-5</v>
      </c>
    </row>
    <row r="263" spans="1:3">
      <c r="A263" s="8" t="s">
        <v>250</v>
      </c>
      <c r="B263" s="23">
        <v>9672.8700000000008</v>
      </c>
      <c r="C263" s="9">
        <f t="shared" si="22"/>
        <v>9.741343726532133E-6</v>
      </c>
    </row>
    <row r="264" spans="1:3">
      <c r="A264" s="8" t="s">
        <v>251</v>
      </c>
      <c r="B264" s="23">
        <v>9585756.7400000002</v>
      </c>
      <c r="C264" s="9">
        <f t="shared" si="22"/>
        <v>9.6536137964494603E-3</v>
      </c>
    </row>
    <row r="265" spans="1:3">
      <c r="A265" s="8" t="s">
        <v>252</v>
      </c>
      <c r="B265" s="23">
        <v>80890</v>
      </c>
      <c r="C265" s="9">
        <f t="shared" si="22"/>
        <v>8.1462615959811734E-5</v>
      </c>
    </row>
    <row r="266" spans="1:3">
      <c r="A266" s="8" t="s">
        <v>253</v>
      </c>
      <c r="B266" s="23">
        <v>4952371.9000000004</v>
      </c>
      <c r="C266" s="9">
        <f t="shared" ref="C266:C329" si="28">B266*$C$9/$B$9</f>
        <v>4.9874294743461889E-3</v>
      </c>
    </row>
    <row r="267" spans="1:3">
      <c r="A267" s="8" t="s">
        <v>254</v>
      </c>
      <c r="B267" s="23">
        <v>3507803.24</v>
      </c>
      <c r="C267" s="9">
        <f t="shared" si="28"/>
        <v>3.5326347904895946E-3</v>
      </c>
    </row>
    <row r="268" spans="1:3">
      <c r="A268" s="8" t="s">
        <v>255</v>
      </c>
      <c r="B268" s="23">
        <v>556149</v>
      </c>
      <c r="C268" s="9">
        <f t="shared" si="28"/>
        <v>5.6008594886182883E-4</v>
      </c>
    </row>
    <row r="269" spans="1:3">
      <c r="A269" s="8" t="s">
        <v>256</v>
      </c>
      <c r="B269" s="23">
        <v>51355202.5</v>
      </c>
      <c r="C269" s="9">
        <f t="shared" si="28"/>
        <v>5.1718743216662914E-2</v>
      </c>
    </row>
    <row r="270" spans="1:3" s="4" customFormat="1">
      <c r="A270" s="8" t="s">
        <v>257</v>
      </c>
      <c r="B270" s="23">
        <v>46109</v>
      </c>
      <c r="C270" s="9">
        <f t="shared" si="28"/>
        <v>4.6435403131301261E-5</v>
      </c>
    </row>
    <row r="271" spans="1:3">
      <c r="A271" s="8" t="s">
        <v>258</v>
      </c>
      <c r="B271" s="23">
        <v>5355</v>
      </c>
      <c r="C271" s="9">
        <f t="shared" si="28"/>
        <v>5.392907757013127E-6</v>
      </c>
    </row>
    <row r="272" spans="1:3">
      <c r="A272" s="8" t="s">
        <v>259</v>
      </c>
      <c r="B272" s="23">
        <v>6032</v>
      </c>
      <c r="C272" s="9">
        <f t="shared" si="28"/>
        <v>6.0747002036047024E-6</v>
      </c>
    </row>
    <row r="273" spans="1:3">
      <c r="A273" s="8" t="s">
        <v>260</v>
      </c>
      <c r="B273" s="23">
        <v>129358</v>
      </c>
      <c r="C273" s="9">
        <f t="shared" si="28"/>
        <v>1.3027371832524819E-4</v>
      </c>
    </row>
    <row r="274" spans="1:3">
      <c r="A274" s="8" t="s">
        <v>261</v>
      </c>
      <c r="B274" s="23">
        <v>934</v>
      </c>
      <c r="C274" s="9">
        <f t="shared" si="28"/>
        <v>9.4061173577035672E-7</v>
      </c>
    </row>
    <row r="275" spans="1:3">
      <c r="A275" s="8" t="s">
        <v>262</v>
      </c>
      <c r="B275" s="23">
        <v>5602</v>
      </c>
      <c r="C275" s="9">
        <f t="shared" si="28"/>
        <v>5.6416562567296988E-6</v>
      </c>
    </row>
    <row r="276" spans="1:3">
      <c r="A276" s="8" t="s">
        <v>263</v>
      </c>
      <c r="B276" s="23">
        <v>296370</v>
      </c>
      <c r="C276" s="9">
        <f t="shared" si="28"/>
        <v>2.984679872914996E-4</v>
      </c>
    </row>
    <row r="277" spans="1:3">
      <c r="A277" s="8" t="s">
        <v>264</v>
      </c>
      <c r="B277" s="23">
        <v>450429</v>
      </c>
      <c r="C277" s="9">
        <f t="shared" si="28"/>
        <v>4.5361756266735121E-4</v>
      </c>
    </row>
    <row r="278" spans="1:3">
      <c r="A278" s="8" t="s">
        <v>265</v>
      </c>
      <c r="B278" s="23">
        <v>2496327</v>
      </c>
      <c r="C278" s="9">
        <f t="shared" si="28"/>
        <v>2.5139983645828773E-3</v>
      </c>
    </row>
    <row r="279" spans="1:3">
      <c r="A279" s="8" t="s">
        <v>266</v>
      </c>
      <c r="B279" s="23">
        <v>19963025</v>
      </c>
      <c r="C279" s="9">
        <f t="shared" si="28"/>
        <v>2.0104342180382255E-2</v>
      </c>
    </row>
    <row r="280" spans="1:3">
      <c r="A280" s="8" t="s">
        <v>267</v>
      </c>
      <c r="B280" s="23">
        <v>508497</v>
      </c>
      <c r="C280" s="9">
        <f t="shared" si="28"/>
        <v>5.1209662291650871E-4</v>
      </c>
    </row>
    <row r="281" spans="1:3">
      <c r="A281" s="8" t="s">
        <v>268</v>
      </c>
      <c r="B281" s="23">
        <v>12560</v>
      </c>
      <c r="C281" s="9">
        <f t="shared" si="28"/>
        <v>1.264891156453499E-5</v>
      </c>
    </row>
    <row r="282" spans="1:3">
      <c r="A282" s="8" t="s">
        <v>269</v>
      </c>
      <c r="B282" s="23">
        <v>720</v>
      </c>
      <c r="C282" s="9">
        <f t="shared" si="28"/>
        <v>7.2509684127907589E-7</v>
      </c>
    </row>
    <row r="283" spans="1:3">
      <c r="A283" s="6" t="s">
        <v>270</v>
      </c>
      <c r="B283" s="22">
        <f t="shared" ref="B283" si="29">SUM(B284:B295)</f>
        <v>2583955.44</v>
      </c>
      <c r="C283" s="7">
        <f t="shared" si="28"/>
        <v>2.6022471215970621E-3</v>
      </c>
    </row>
    <row r="284" spans="1:3">
      <c r="A284" s="8" t="s">
        <v>271</v>
      </c>
      <c r="B284" s="23">
        <v>1448027</v>
      </c>
      <c r="C284" s="9">
        <f t="shared" si="28"/>
        <v>1.4582775052594673E-3</v>
      </c>
    </row>
    <row r="285" spans="1:3">
      <c r="A285" s="8" t="s">
        <v>272</v>
      </c>
      <c r="B285" s="23">
        <v>13080</v>
      </c>
      <c r="C285" s="9">
        <f t="shared" si="28"/>
        <v>1.3172592616569878E-5</v>
      </c>
    </row>
    <row r="286" spans="1:3">
      <c r="A286" s="8" t="s">
        <v>273</v>
      </c>
      <c r="B286" s="23">
        <v>66245.48</v>
      </c>
      <c r="C286" s="9">
        <f t="shared" si="28"/>
        <v>6.6714428190300273E-5</v>
      </c>
    </row>
    <row r="287" spans="1:3">
      <c r="A287" s="8" t="s">
        <v>274</v>
      </c>
      <c r="B287" s="23">
        <v>205.01</v>
      </c>
      <c r="C287" s="9">
        <f t="shared" si="28"/>
        <v>2.0646125476475463E-7</v>
      </c>
    </row>
    <row r="288" spans="1:3">
      <c r="A288" s="8" t="s">
        <v>275</v>
      </c>
      <c r="B288" s="23">
        <v>4056</v>
      </c>
      <c r="C288" s="9">
        <f t="shared" si="28"/>
        <v>4.0847122058721273E-6</v>
      </c>
    </row>
    <row r="289" spans="1:3">
      <c r="A289" s="8" t="s">
        <v>276</v>
      </c>
      <c r="B289" s="23">
        <v>271149</v>
      </c>
      <c r="C289" s="9">
        <f t="shared" si="28"/>
        <v>2.730684491888613E-4</v>
      </c>
    </row>
    <row r="290" spans="1:3">
      <c r="A290" s="8" t="s">
        <v>277</v>
      </c>
      <c r="B290" s="23">
        <v>40480</v>
      </c>
      <c r="C290" s="9">
        <f t="shared" si="28"/>
        <v>4.0766555743023597E-5</v>
      </c>
    </row>
    <row r="291" spans="1:3">
      <c r="A291" s="8" t="s">
        <v>278</v>
      </c>
      <c r="B291" s="23">
        <v>8712</v>
      </c>
      <c r="C291" s="9">
        <f t="shared" si="28"/>
        <v>8.7736717794768175E-6</v>
      </c>
    </row>
    <row r="292" spans="1:3" s="1" customFormat="1">
      <c r="A292" s="8" t="s">
        <v>279</v>
      </c>
      <c r="B292" s="23">
        <v>44286</v>
      </c>
      <c r="C292" s="9">
        <f t="shared" si="28"/>
        <v>4.4599498212340494E-5</v>
      </c>
    </row>
    <row r="293" spans="1:3" s="4" customFormat="1">
      <c r="A293" s="8" t="s">
        <v>280</v>
      </c>
      <c r="B293" s="23">
        <v>687025.95</v>
      </c>
      <c r="C293" s="9">
        <f t="shared" si="28"/>
        <v>6.9188936975243928E-4</v>
      </c>
    </row>
    <row r="294" spans="1:3">
      <c r="A294" s="8" t="s">
        <v>281</v>
      </c>
      <c r="B294" s="23">
        <v>311</v>
      </c>
      <c r="C294" s="9">
        <f t="shared" si="28"/>
        <v>3.1320155227471194E-7</v>
      </c>
    </row>
    <row r="295" spans="1:3">
      <c r="A295" s="8" t="s">
        <v>282</v>
      </c>
      <c r="B295" s="23">
        <v>378</v>
      </c>
      <c r="C295" s="9">
        <f t="shared" si="28"/>
        <v>3.8067584167151485E-7</v>
      </c>
    </row>
    <row r="296" spans="1:3">
      <c r="A296" s="6" t="s">
        <v>283</v>
      </c>
      <c r="B296" s="22">
        <f>SUM(B297:B301)</f>
        <v>-65307000.5</v>
      </c>
      <c r="C296" s="7">
        <f t="shared" si="28"/>
        <v>-6.5769305244390314E-2</v>
      </c>
    </row>
    <row r="297" spans="1:3">
      <c r="A297" s="8" t="s">
        <v>284</v>
      </c>
      <c r="B297" s="23">
        <f>-59623837.5</f>
        <v>-59623837.5</v>
      </c>
      <c r="C297" s="9">
        <f t="shared" si="28"/>
        <v>-6.0045911439148489E-2</v>
      </c>
    </row>
    <row r="298" spans="1:3" s="1" customFormat="1">
      <c r="A298" s="8" t="s">
        <v>285</v>
      </c>
      <c r="B298" s="23">
        <v>-4225216</v>
      </c>
      <c r="C298" s="9">
        <f t="shared" si="28"/>
        <v>-4.2551260768358499E-3</v>
      </c>
    </row>
    <row r="299" spans="1:3">
      <c r="A299" s="8" t="s">
        <v>286</v>
      </c>
      <c r="B299" s="23">
        <v>-197872</v>
      </c>
      <c r="C299" s="9">
        <f t="shared" si="28"/>
        <v>-1.9927272524662958E-4</v>
      </c>
    </row>
    <row r="300" spans="1:3">
      <c r="A300" s="8" t="s">
        <v>287</v>
      </c>
      <c r="B300" s="23">
        <v>-229536</v>
      </c>
      <c r="C300" s="9">
        <f t="shared" si="28"/>
        <v>-2.3116087299976937E-4</v>
      </c>
    </row>
    <row r="301" spans="1:3">
      <c r="A301" s="8" t="s">
        <v>288</v>
      </c>
      <c r="B301" s="23">
        <v>-1030539</v>
      </c>
      <c r="C301" s="9">
        <f t="shared" si="28"/>
        <v>-1.03783413015958E-3</v>
      </c>
    </row>
    <row r="302" spans="1:3">
      <c r="A302" s="6" t="s">
        <v>220</v>
      </c>
      <c r="B302" s="22">
        <f>SUM(B303:B311)</f>
        <v>5215158</v>
      </c>
      <c r="C302" s="7">
        <f t="shared" si="28"/>
        <v>5.2520758230156983E-3</v>
      </c>
    </row>
    <row r="303" spans="1:3">
      <c r="A303" s="8" t="s">
        <v>289</v>
      </c>
      <c r="B303" s="23">
        <v>3723524</v>
      </c>
      <c r="C303" s="9">
        <f t="shared" si="28"/>
        <v>3.7498826261483744E-3</v>
      </c>
    </row>
    <row r="304" spans="1:3" s="1" customFormat="1">
      <c r="A304" s="8" t="s">
        <v>290</v>
      </c>
      <c r="B304" s="23">
        <v>25440</v>
      </c>
      <c r="C304" s="9">
        <f t="shared" si="28"/>
        <v>2.562008839186068E-5</v>
      </c>
    </row>
    <row r="305" spans="1:3">
      <c r="A305" s="8" t="s">
        <v>291</v>
      </c>
      <c r="B305" s="23">
        <v>10122</v>
      </c>
      <c r="C305" s="9">
        <f t="shared" si="28"/>
        <v>1.0193653093648342E-5</v>
      </c>
    </row>
    <row r="306" spans="1:3" s="4" customFormat="1">
      <c r="A306" s="8" t="s">
        <v>292</v>
      </c>
      <c r="B306" s="23">
        <v>485856</v>
      </c>
      <c r="C306" s="9">
        <f t="shared" si="28"/>
        <v>4.892953484951204E-4</v>
      </c>
    </row>
    <row r="307" spans="1:3">
      <c r="A307" s="8" t="s">
        <v>293</v>
      </c>
      <c r="B307" s="23">
        <v>8676</v>
      </c>
      <c r="C307" s="9">
        <f t="shared" si="28"/>
        <v>8.7374169374128645E-6</v>
      </c>
    </row>
    <row r="308" spans="1:3">
      <c r="A308" s="8" t="s">
        <v>294</v>
      </c>
      <c r="B308" s="23">
        <v>75969</v>
      </c>
      <c r="C308" s="9">
        <f t="shared" si="28"/>
        <v>7.6506780465458499E-5</v>
      </c>
    </row>
    <row r="309" spans="1:3">
      <c r="A309" s="8" t="s">
        <v>295</v>
      </c>
      <c r="B309" s="23">
        <v>185570</v>
      </c>
      <c r="C309" s="9">
        <f t="shared" si="28"/>
        <v>1.868836400502196E-4</v>
      </c>
    </row>
    <row r="310" spans="1:3" s="1" customFormat="1">
      <c r="A310" s="8" t="s">
        <v>296</v>
      </c>
      <c r="B310" s="23"/>
      <c r="C310" s="9">
        <f t="shared" si="28"/>
        <v>0</v>
      </c>
    </row>
    <row r="311" spans="1:3">
      <c r="A311" s="8" t="s">
        <v>297</v>
      </c>
      <c r="B311" s="23">
        <v>700001</v>
      </c>
      <c r="C311" s="9">
        <f t="shared" si="28"/>
        <v>7.0495626943360332E-4</v>
      </c>
    </row>
    <row r="312" spans="1:3">
      <c r="A312" s="6" t="s">
        <v>298</v>
      </c>
      <c r="B312" s="22">
        <f>SUM(B313)</f>
        <v>240444.88</v>
      </c>
      <c r="C312" s="7">
        <f t="shared" si="28"/>
        <v>2.4214697637462007E-4</v>
      </c>
    </row>
    <row r="313" spans="1:3">
      <c r="A313" s="8" t="s">
        <v>299</v>
      </c>
      <c r="B313" s="23">
        <v>240444.88</v>
      </c>
      <c r="C313" s="9">
        <f t="shared" si="28"/>
        <v>2.4214697637462007E-4</v>
      </c>
    </row>
    <row r="314" spans="1:3" s="4" customFormat="1">
      <c r="A314" s="6" t="s">
        <v>300</v>
      </c>
      <c r="B314" s="22">
        <f>SUM(B315:B317)</f>
        <v>71891837.779999971</v>
      </c>
      <c r="C314" s="7">
        <f t="shared" si="28"/>
        <v>7.2400756233369043E-2</v>
      </c>
    </row>
    <row r="315" spans="1:3">
      <c r="A315" s="8" t="s">
        <v>301</v>
      </c>
      <c r="B315" s="23">
        <v>160443726.47999999</v>
      </c>
      <c r="C315" s="9">
        <f t="shared" si="28"/>
        <v>0.16157949899123891</v>
      </c>
    </row>
    <row r="316" spans="1:3" s="4" customFormat="1">
      <c r="A316" s="8" t="s">
        <v>302</v>
      </c>
      <c r="B316" s="23">
        <v>32302851.109999999</v>
      </c>
      <c r="C316" s="9">
        <f t="shared" si="28"/>
        <v>3.2531521255790681E-2</v>
      </c>
    </row>
    <row r="317" spans="1:3">
      <c r="A317" s="8" t="s">
        <v>303</v>
      </c>
      <c r="B317" s="23">
        <v>-120854739.81</v>
      </c>
      <c r="C317" s="9">
        <f t="shared" si="28"/>
        <v>-0.12171026401366053</v>
      </c>
    </row>
    <row r="318" spans="1:3" s="4" customFormat="1">
      <c r="A318" s="6" t="s">
        <v>304</v>
      </c>
      <c r="B318" s="22">
        <f t="shared" ref="B318:B319" si="30">SUM(B319)</f>
        <v>916896220.28999984</v>
      </c>
      <c r="C318" s="7">
        <f t="shared" si="28"/>
        <v>0.92338687932361474</v>
      </c>
    </row>
    <row r="319" spans="1:3">
      <c r="A319" s="6" t="s">
        <v>305</v>
      </c>
      <c r="B319" s="22">
        <f t="shared" si="30"/>
        <v>916896220.28999984</v>
      </c>
      <c r="C319" s="7">
        <f t="shared" si="28"/>
        <v>0.92338687932361474</v>
      </c>
    </row>
    <row r="320" spans="1:3">
      <c r="A320" s="6" t="s">
        <v>306</v>
      </c>
      <c r="B320" s="22">
        <f>SUM(B321:B327)</f>
        <v>916896220.28999984</v>
      </c>
      <c r="C320" s="7">
        <f t="shared" si="28"/>
        <v>0.92338687932361474</v>
      </c>
    </row>
    <row r="321" spans="1:3">
      <c r="A321" s="8" t="s">
        <v>307</v>
      </c>
      <c r="B321" s="23">
        <v>8449277.9700000007</v>
      </c>
      <c r="C321" s="9">
        <f t="shared" si="28"/>
        <v>8.5090899543553925E-3</v>
      </c>
    </row>
    <row r="322" spans="1:3" s="4" customFormat="1" ht="25.5">
      <c r="A322" s="8" t="s">
        <v>308</v>
      </c>
      <c r="B322" s="23">
        <v>2272220</v>
      </c>
      <c r="C322" s="9">
        <f t="shared" si="28"/>
        <v>2.2883049231821415E-3</v>
      </c>
    </row>
    <row r="323" spans="1:3" s="4" customFormat="1">
      <c r="A323" s="8" t="s">
        <v>309</v>
      </c>
      <c r="B323" s="23">
        <v>24000</v>
      </c>
      <c r="C323" s="9">
        <f t="shared" si="28"/>
        <v>2.4169894709302528E-5</v>
      </c>
    </row>
    <row r="324" spans="1:3" s="4" customFormat="1">
      <c r="A324" s="8" t="s">
        <v>310</v>
      </c>
      <c r="B324" s="23">
        <v>247876.59</v>
      </c>
      <c r="C324" s="9">
        <f t="shared" si="28"/>
        <v>2.4963129505003968E-4</v>
      </c>
    </row>
    <row r="325" spans="1:3">
      <c r="A325" s="8" t="s">
        <v>311</v>
      </c>
      <c r="B325" s="23">
        <v>856802102.42999995</v>
      </c>
      <c r="C325" s="9">
        <f t="shared" si="28"/>
        <v>0.86286735843508922</v>
      </c>
    </row>
    <row r="326" spans="1:3">
      <c r="A326" s="8" t="s">
        <v>312</v>
      </c>
      <c r="B326" s="23">
        <v>49051518.299999997</v>
      </c>
      <c r="C326" s="9">
        <f t="shared" si="28"/>
        <v>4.9398751360101092E-2</v>
      </c>
    </row>
    <row r="327" spans="1:3" s="1" customFormat="1">
      <c r="A327" s="8" t="s">
        <v>313</v>
      </c>
      <c r="B327" s="23">
        <v>49225</v>
      </c>
      <c r="C327" s="9">
        <f t="shared" si="28"/>
        <v>4.9573461127725706E-5</v>
      </c>
    </row>
    <row r="328" spans="1:3">
      <c r="A328" s="6" t="s">
        <v>314</v>
      </c>
      <c r="B328" s="22">
        <f>B335+B329+B337+B339+B365</f>
        <v>383304855.19</v>
      </c>
      <c r="C328" s="7">
        <f t="shared" si="28"/>
        <v>0.3860182496461147</v>
      </c>
    </row>
    <row r="329" spans="1:3">
      <c r="A329" s="6" t="s">
        <v>315</v>
      </c>
      <c r="B329" s="22">
        <f>SUM(B330:B334)</f>
        <v>14384322.890000001</v>
      </c>
      <c r="C329" s="7">
        <f t="shared" si="28"/>
        <v>1.4486148738162927E-2</v>
      </c>
    </row>
    <row r="330" spans="1:3" ht="38.25">
      <c r="A330" s="8" t="s">
        <v>316</v>
      </c>
      <c r="B330" s="23">
        <v>11136291.41</v>
      </c>
      <c r="C330" s="9">
        <f t="shared" ref="C330:C393" si="31">B330*$C$9/$B$9</f>
        <v>1.1215124617992091E-2</v>
      </c>
    </row>
    <row r="331" spans="1:3" ht="38.25">
      <c r="A331" s="8" t="s">
        <v>317</v>
      </c>
      <c r="B331" s="23">
        <v>1671819.3</v>
      </c>
      <c r="C331" s="9">
        <f t="shared" si="31"/>
        <v>1.6836540189158274E-3</v>
      </c>
    </row>
    <row r="332" spans="1:3" ht="25.5">
      <c r="A332" s="8" t="s">
        <v>318</v>
      </c>
      <c r="B332" s="23">
        <v>1550918.38</v>
      </c>
      <c r="C332" s="9">
        <f t="shared" si="31"/>
        <v>1.5618972478050853E-3</v>
      </c>
    </row>
    <row r="333" spans="1:3">
      <c r="A333" s="8" t="s">
        <v>319</v>
      </c>
      <c r="B333" s="23">
        <v>3734</v>
      </c>
      <c r="C333" s="9">
        <f t="shared" si="31"/>
        <v>3.7604327851889852E-6</v>
      </c>
    </row>
    <row r="334" spans="1:3" s="4" customFormat="1">
      <c r="A334" s="8" t="s">
        <v>320</v>
      </c>
      <c r="B334" s="23">
        <v>21559.8</v>
      </c>
      <c r="C334" s="9">
        <f t="shared" si="31"/>
        <v>2.1712420664734195E-5</v>
      </c>
    </row>
    <row r="335" spans="1:3" s="4" customFormat="1">
      <c r="A335" s="6" t="s">
        <v>321</v>
      </c>
      <c r="B335" s="22">
        <f>SUM(B336)</f>
        <v>3111</v>
      </c>
      <c r="C335" s="7">
        <f t="shared" si="31"/>
        <v>3.1330226016933401E-6</v>
      </c>
    </row>
    <row r="336" spans="1:3">
      <c r="A336" s="8" t="s">
        <v>322</v>
      </c>
      <c r="B336" s="23">
        <v>3111</v>
      </c>
      <c r="C336" s="9">
        <f t="shared" si="31"/>
        <v>3.1330226016933401E-6</v>
      </c>
    </row>
    <row r="337" spans="1:3">
      <c r="A337" s="6" t="s">
        <v>323</v>
      </c>
      <c r="B337" s="22">
        <f t="shared" ref="B337" si="32">SUM(B338)</f>
        <v>267454.19</v>
      </c>
      <c r="C337" s="7">
        <f t="shared" si="31"/>
        <v>2.6934748382757471E-4</v>
      </c>
    </row>
    <row r="338" spans="1:3">
      <c r="A338" s="8" t="s">
        <v>324</v>
      </c>
      <c r="B338" s="23">
        <v>267454.19</v>
      </c>
      <c r="C338" s="9">
        <f t="shared" si="31"/>
        <v>2.6934748382757471E-4</v>
      </c>
    </row>
    <row r="339" spans="1:3" s="1" customFormat="1">
      <c r="A339" s="6" t="s">
        <v>325</v>
      </c>
      <c r="B339" s="22">
        <f t="shared" ref="B339" si="33">SUM(B340:B363)</f>
        <v>368649967.11000001</v>
      </c>
      <c r="C339" s="7">
        <f t="shared" si="31"/>
        <v>0.37125962040152249</v>
      </c>
    </row>
    <row r="340" spans="1:3">
      <c r="A340" s="8" t="s">
        <v>326</v>
      </c>
      <c r="B340" s="23">
        <v>164023.54999999999</v>
      </c>
      <c r="C340" s="9">
        <f t="shared" si="31"/>
        <v>1.6518466388941742E-4</v>
      </c>
    </row>
    <row r="341" spans="1:3" s="4" customFormat="1">
      <c r="A341" s="8" t="s">
        <v>327</v>
      </c>
      <c r="B341" s="23">
        <v>27224543.239999998</v>
      </c>
      <c r="C341" s="9">
        <f t="shared" si="31"/>
        <v>2.741726431748558E-2</v>
      </c>
    </row>
    <row r="342" spans="1:3">
      <c r="A342" s="8" t="s">
        <v>328</v>
      </c>
      <c r="B342" s="23">
        <v>3445085</v>
      </c>
      <c r="C342" s="9">
        <f t="shared" si="31"/>
        <v>3.4694725714415628E-3</v>
      </c>
    </row>
    <row r="343" spans="1:3" s="4" customFormat="1">
      <c r="A343" s="8" t="s">
        <v>329</v>
      </c>
      <c r="B343" s="23">
        <v>321308.08</v>
      </c>
      <c r="C343" s="9">
        <f t="shared" si="31"/>
        <v>3.2358260261867305E-4</v>
      </c>
    </row>
    <row r="344" spans="1:3">
      <c r="A344" s="8" t="s">
        <v>330</v>
      </c>
      <c r="B344" s="23">
        <v>5152571.45</v>
      </c>
      <c r="C344" s="9">
        <f t="shared" si="31"/>
        <v>5.1890462261940939E-3</v>
      </c>
    </row>
    <row r="345" spans="1:3">
      <c r="A345" s="8" t="s">
        <v>331</v>
      </c>
      <c r="B345" s="23">
        <v>400000</v>
      </c>
      <c r="C345" s="9">
        <f t="shared" si="31"/>
        <v>4.0283157848837551E-4</v>
      </c>
    </row>
    <row r="346" spans="1:3">
      <c r="A346" s="8" t="s">
        <v>332</v>
      </c>
      <c r="B346" s="23">
        <v>1908506</v>
      </c>
      <c r="C346" s="9">
        <f t="shared" si="31"/>
        <v>1.9220162113363388E-3</v>
      </c>
    </row>
    <row r="347" spans="1:3">
      <c r="A347" s="8" t="s">
        <v>333</v>
      </c>
      <c r="B347" s="23">
        <v>3583502</v>
      </c>
      <c r="C347" s="9">
        <f t="shared" si="31"/>
        <v>3.6088694179406263E-3</v>
      </c>
    </row>
    <row r="348" spans="1:3">
      <c r="A348" s="8" t="s">
        <v>334</v>
      </c>
      <c r="B348" s="23">
        <v>1218</v>
      </c>
      <c r="C348" s="9">
        <f t="shared" si="31"/>
        <v>1.2266221564971032E-6</v>
      </c>
    </row>
    <row r="349" spans="1:3" ht="25.5">
      <c r="A349" s="8" t="s">
        <v>335</v>
      </c>
      <c r="B349" s="23"/>
      <c r="C349" s="9">
        <f t="shared" si="31"/>
        <v>0</v>
      </c>
    </row>
    <row r="350" spans="1:3">
      <c r="A350" s="8" t="s">
        <v>336</v>
      </c>
      <c r="B350" s="23">
        <v>895481</v>
      </c>
      <c r="C350" s="9">
        <f t="shared" si="31"/>
        <v>9.0182006184087238E-4</v>
      </c>
    </row>
    <row r="351" spans="1:3">
      <c r="A351" s="8" t="s">
        <v>337</v>
      </c>
      <c r="B351" s="23">
        <v>1837176.02</v>
      </c>
      <c r="C351" s="9">
        <f t="shared" si="31"/>
        <v>1.8501812902439782E-3</v>
      </c>
    </row>
    <row r="352" spans="1:3">
      <c r="A352" s="8" t="s">
        <v>338</v>
      </c>
      <c r="B352" s="23">
        <v>202</v>
      </c>
      <c r="C352" s="9">
        <f t="shared" si="31"/>
        <v>2.0342994713662963E-7</v>
      </c>
    </row>
    <row r="353" spans="1:3" s="4" customFormat="1">
      <c r="A353" s="8" t="s">
        <v>339</v>
      </c>
      <c r="B353" s="23">
        <v>25</v>
      </c>
      <c r="C353" s="9">
        <f t="shared" si="31"/>
        <v>2.5176973655523469E-8</v>
      </c>
    </row>
    <row r="354" spans="1:3">
      <c r="A354" s="8" t="s">
        <v>340</v>
      </c>
      <c r="B354" s="23">
        <v>754</v>
      </c>
      <c r="C354" s="9">
        <f t="shared" si="31"/>
        <v>7.593375254505878E-7</v>
      </c>
    </row>
    <row r="355" spans="1:3">
      <c r="A355" s="8" t="s">
        <v>341</v>
      </c>
      <c r="B355" s="23">
        <v>11625901.77</v>
      </c>
      <c r="C355" s="9">
        <f t="shared" si="31"/>
        <v>1.1708200903399746E-2</v>
      </c>
    </row>
    <row r="356" spans="1:3">
      <c r="A356" s="8" t="s">
        <v>342</v>
      </c>
      <c r="B356" s="23">
        <v>14931</v>
      </c>
      <c r="C356" s="9">
        <f t="shared" si="31"/>
        <v>1.5036695746024837E-5</v>
      </c>
    </row>
    <row r="357" spans="1:3">
      <c r="A357" s="8" t="s">
        <v>343</v>
      </c>
      <c r="B357" s="23">
        <v>1872</v>
      </c>
      <c r="C357" s="9">
        <f t="shared" si="31"/>
        <v>1.8852517873255972E-6</v>
      </c>
    </row>
    <row r="358" spans="1:3">
      <c r="A358" s="8" t="s">
        <v>344</v>
      </c>
      <c r="B358" s="23">
        <v>17856</v>
      </c>
      <c r="C358" s="9">
        <f t="shared" si="31"/>
        <v>1.7982401663721081E-5</v>
      </c>
    </row>
    <row r="359" spans="1:3">
      <c r="A359" s="8" t="s">
        <v>345</v>
      </c>
      <c r="B359" s="23">
        <v>11</v>
      </c>
      <c r="C359" s="9">
        <f t="shared" si="31"/>
        <v>1.1077868408430326E-8</v>
      </c>
    </row>
    <row r="360" spans="1:3">
      <c r="A360" s="8" t="s">
        <v>346</v>
      </c>
      <c r="B360" s="23">
        <v>55000</v>
      </c>
      <c r="C360" s="9">
        <f t="shared" si="31"/>
        <v>5.5389342042151629E-5</v>
      </c>
    </row>
    <row r="361" spans="1:3">
      <c r="A361" s="8" t="s">
        <v>347</v>
      </c>
      <c r="B361" s="23">
        <v>312000000</v>
      </c>
      <c r="C361" s="9">
        <f t="shared" si="31"/>
        <v>0.3142086312209329</v>
      </c>
    </row>
    <row r="362" spans="1:3">
      <c r="A362" s="8" t="s">
        <v>348</v>
      </c>
      <c r="B362" s="23"/>
      <c r="C362" s="9">
        <f t="shared" si="31"/>
        <v>0</v>
      </c>
    </row>
    <row r="363" spans="1:3" ht="25.5">
      <c r="A363" s="8" t="s">
        <v>349</v>
      </c>
      <c r="B363" s="23"/>
      <c r="C363" s="9">
        <f t="shared" si="31"/>
        <v>0</v>
      </c>
    </row>
    <row r="364" spans="1:3">
      <c r="A364" s="14" t="s">
        <v>350</v>
      </c>
      <c r="B364" s="22">
        <f t="shared" ref="B364" si="34">+B365</f>
        <v>0</v>
      </c>
      <c r="C364" s="7">
        <f t="shared" si="31"/>
        <v>0</v>
      </c>
    </row>
    <row r="365" spans="1:3">
      <c r="A365" s="8" t="s">
        <v>351</v>
      </c>
      <c r="B365" s="23"/>
      <c r="C365" s="9">
        <f t="shared" si="31"/>
        <v>0</v>
      </c>
    </row>
    <row r="366" spans="1:3" ht="27" customHeight="1">
      <c r="A366" s="6" t="s">
        <v>352</v>
      </c>
      <c r="B366" s="22">
        <f t="shared" ref="B366" si="35">+B367+B369</f>
        <v>29858834.57</v>
      </c>
      <c r="C366" s="7">
        <f t="shared" si="31"/>
        <v>3.0070203654140936E-2</v>
      </c>
    </row>
    <row r="367" spans="1:3" ht="38.25">
      <c r="A367" s="6" t="s">
        <v>353</v>
      </c>
      <c r="B367" s="22">
        <f t="shared" ref="B367" si="36">+B368</f>
        <v>29417234.57</v>
      </c>
      <c r="C367" s="7">
        <f t="shared" si="31"/>
        <v>2.9625477591489768E-2</v>
      </c>
    </row>
    <row r="368" spans="1:3" s="4" customFormat="1">
      <c r="A368" s="8" t="s">
        <v>354</v>
      </c>
      <c r="B368" s="23">
        <v>29417234.57</v>
      </c>
      <c r="C368" s="9">
        <f t="shared" si="31"/>
        <v>2.9625477591489768E-2</v>
      </c>
    </row>
    <row r="369" spans="1:3">
      <c r="A369" s="6" t="s">
        <v>355</v>
      </c>
      <c r="B369" s="22">
        <f t="shared" ref="B369" si="37">SUM(B370:B373)</f>
        <v>441600</v>
      </c>
      <c r="C369" s="7">
        <f t="shared" si="31"/>
        <v>4.4472606265116653E-4</v>
      </c>
    </row>
    <row r="370" spans="1:3" s="4" customFormat="1">
      <c r="A370" s="8" t="s">
        <v>356</v>
      </c>
      <c r="B370" s="23">
        <v>240000</v>
      </c>
      <c r="C370" s="9">
        <f t="shared" si="31"/>
        <v>2.4169894709302528E-4</v>
      </c>
    </row>
    <row r="371" spans="1:3">
      <c r="A371" s="8" t="s">
        <v>357</v>
      </c>
      <c r="B371" s="23"/>
      <c r="C371" s="9">
        <f t="shared" si="31"/>
        <v>0</v>
      </c>
    </row>
    <row r="372" spans="1:3" ht="25.5">
      <c r="A372" s="8" t="s">
        <v>358</v>
      </c>
      <c r="B372" s="23">
        <v>201600</v>
      </c>
      <c r="C372" s="9">
        <f t="shared" si="31"/>
        <v>2.0302711555814125E-4</v>
      </c>
    </row>
    <row r="373" spans="1:3">
      <c r="A373" s="8" t="s">
        <v>359</v>
      </c>
      <c r="B373" s="23"/>
      <c r="C373" s="9">
        <f t="shared" si="31"/>
        <v>0</v>
      </c>
    </row>
    <row r="374" spans="1:3" ht="30.6" customHeight="1">
      <c r="A374" s="6" t="s">
        <v>360</v>
      </c>
      <c r="B374" s="22">
        <f t="shared" ref="B374" si="38">B375+B389+B408+B510</f>
        <v>91507831005.050003</v>
      </c>
      <c r="C374" s="7">
        <f t="shared" si="31"/>
        <v>92.15561001952949</v>
      </c>
    </row>
    <row r="375" spans="1:3">
      <c r="A375" s="6" t="s">
        <v>361</v>
      </c>
      <c r="B375" s="22">
        <f t="shared" ref="B375" si="39">B376+B387</f>
        <v>38283154748.470001</v>
      </c>
      <c r="C375" s="7">
        <f t="shared" si="31"/>
        <v>38.554159142102293</v>
      </c>
    </row>
    <row r="376" spans="1:3" s="4" customFormat="1">
      <c r="A376" s="6" t="s">
        <v>362</v>
      </c>
      <c r="B376" s="22">
        <f t="shared" ref="B376" si="40">SUM(B377:B386)</f>
        <v>38281882781.599998</v>
      </c>
      <c r="C376" s="7">
        <f t="shared" si="31"/>
        <v>38.552878171047226</v>
      </c>
    </row>
    <row r="377" spans="1:3" s="4" customFormat="1">
      <c r="A377" s="8" t="s">
        <v>363</v>
      </c>
      <c r="B377" s="23">
        <v>27459553724.689999</v>
      </c>
      <c r="C377" s="9">
        <f t="shared" si="31"/>
        <v>27.653938428758057</v>
      </c>
    </row>
    <row r="378" spans="1:3" s="4" customFormat="1">
      <c r="A378" s="8" t="s">
        <v>364</v>
      </c>
      <c r="B378" s="23">
        <v>1612721405</v>
      </c>
      <c r="C378" s="9">
        <f t="shared" si="31"/>
        <v>1.6241377730953517</v>
      </c>
    </row>
    <row r="379" spans="1:3" ht="38.25">
      <c r="A379" s="8" t="s">
        <v>365</v>
      </c>
      <c r="B379" s="23">
        <v>3289417143</v>
      </c>
      <c r="C379" s="9">
        <f t="shared" si="31"/>
        <v>3.3127027500535307</v>
      </c>
    </row>
    <row r="380" spans="1:3" ht="25.5">
      <c r="A380" s="8" t="s">
        <v>366</v>
      </c>
      <c r="B380" s="23">
        <v>90099984</v>
      </c>
      <c r="C380" s="9">
        <f t="shared" si="31"/>
        <v>9.073779694124344E-2</v>
      </c>
    </row>
    <row r="381" spans="1:3">
      <c r="A381" s="8" t="s">
        <v>367</v>
      </c>
      <c r="B381" s="23">
        <v>734876754</v>
      </c>
      <c r="C381" s="9">
        <f t="shared" si="31"/>
        <v>0.74007890702058399</v>
      </c>
    </row>
    <row r="382" spans="1:3" ht="25.5">
      <c r="A382" s="8" t="s">
        <v>368</v>
      </c>
      <c r="B382" s="23">
        <v>384469861.91000003</v>
      </c>
      <c r="C382" s="9">
        <f t="shared" si="31"/>
        <v>0.38719150338603264</v>
      </c>
    </row>
    <row r="383" spans="1:3">
      <c r="A383" s="8" t="s">
        <v>369</v>
      </c>
      <c r="B383" s="23">
        <v>1321296891</v>
      </c>
      <c r="C383" s="9">
        <f t="shared" si="31"/>
        <v>1.3306502806332825</v>
      </c>
    </row>
    <row r="384" spans="1:3" ht="38.25">
      <c r="A384" s="8" t="s">
        <v>370</v>
      </c>
      <c r="B384" s="23">
        <v>381629884</v>
      </c>
      <c r="C384" s="9">
        <f t="shared" si="31"/>
        <v>0.3843314214251391</v>
      </c>
    </row>
    <row r="385" spans="1:3" ht="25.5">
      <c r="A385" s="8" t="s">
        <v>371</v>
      </c>
      <c r="B385" s="23">
        <v>850965116</v>
      </c>
      <c r="C385" s="9">
        <f t="shared" si="31"/>
        <v>0.85698905229205891</v>
      </c>
    </row>
    <row r="386" spans="1:3" ht="25.5">
      <c r="A386" s="8" t="s">
        <v>372</v>
      </c>
      <c r="B386" s="23">
        <v>2156852018</v>
      </c>
      <c r="C386" s="9">
        <f t="shared" si="31"/>
        <v>2.1721202574419451</v>
      </c>
    </row>
    <row r="387" spans="1:3" s="4" customFormat="1" ht="13.5" customHeight="1">
      <c r="A387" s="6" t="s">
        <v>373</v>
      </c>
      <c r="B387" s="22">
        <f t="shared" ref="B387" si="41">SUM(B388)</f>
        <v>1271966.8700000001</v>
      </c>
      <c r="C387" s="7">
        <f t="shared" si="31"/>
        <v>1.2809710550675459E-3</v>
      </c>
    </row>
    <row r="388" spans="1:3">
      <c r="A388" s="8" t="s">
        <v>374</v>
      </c>
      <c r="B388" s="23">
        <v>1271966.8700000001</v>
      </c>
      <c r="C388" s="9">
        <f t="shared" si="31"/>
        <v>1.2809710550675459E-3</v>
      </c>
    </row>
    <row r="389" spans="1:3" s="4" customFormat="1">
      <c r="A389" s="6" t="s">
        <v>375</v>
      </c>
      <c r="B389" s="22">
        <f t="shared" ref="B389" si="42">+B390+B394+B395+B396+B401+B403+B404+B405</f>
        <v>39959517514.740005</v>
      </c>
      <c r="C389" s="7">
        <f t="shared" si="31"/>
        <v>40.242388790241506</v>
      </c>
    </row>
    <row r="390" spans="1:3">
      <c r="A390" s="6" t="s">
        <v>376</v>
      </c>
      <c r="B390" s="22">
        <f>SUM(B391:B393)</f>
        <v>22345514401.18</v>
      </c>
      <c r="C390" s="7">
        <f t="shared" si="31"/>
        <v>22.503697095905164</v>
      </c>
    </row>
    <row r="391" spans="1:3" s="4" customFormat="1">
      <c r="A391" s="8" t="s">
        <v>377</v>
      </c>
      <c r="B391" s="23">
        <v>20979668843.18</v>
      </c>
      <c r="C391" s="9">
        <f t="shared" si="31"/>
        <v>21.128182790653973</v>
      </c>
    </row>
    <row r="392" spans="1:3" s="4" customFormat="1">
      <c r="A392" s="8" t="s">
        <v>378</v>
      </c>
      <c r="B392" s="23">
        <v>835299096</v>
      </c>
      <c r="C392" s="9">
        <f t="shared" si="31"/>
        <v>0.84121213337898271</v>
      </c>
    </row>
    <row r="393" spans="1:3" s="1" customFormat="1">
      <c r="A393" s="8" t="s">
        <v>379</v>
      </c>
      <c r="B393" s="23">
        <v>530546462</v>
      </c>
      <c r="C393" s="9">
        <f t="shared" si="31"/>
        <v>0.5343021718722073</v>
      </c>
    </row>
    <row r="394" spans="1:3">
      <c r="A394" s="8" t="s">
        <v>380</v>
      </c>
      <c r="B394" s="23">
        <v>4624298297.5799999</v>
      </c>
      <c r="C394" s="9">
        <f t="shared" ref="C394:C457" si="43">B394*$C$9/$B$9</f>
        <v>4.657033456538147</v>
      </c>
    </row>
    <row r="395" spans="1:3">
      <c r="A395" s="8" t="s">
        <v>381</v>
      </c>
      <c r="B395" s="23">
        <v>491771515</v>
      </c>
      <c r="C395" s="9">
        <f t="shared" si="43"/>
        <v>0.49525273910767453</v>
      </c>
    </row>
    <row r="396" spans="1:3" s="1" customFormat="1">
      <c r="A396" s="6" t="s">
        <v>382</v>
      </c>
      <c r="B396" s="22">
        <f t="shared" ref="B396" si="44">SUM(B397:B400)</f>
        <v>1415841155</v>
      </c>
      <c r="C396" s="7">
        <f t="shared" si="43"/>
        <v>1.4258638183936367</v>
      </c>
    </row>
    <row r="397" spans="1:3">
      <c r="A397" s="8" t="s">
        <v>383</v>
      </c>
      <c r="B397" s="23">
        <v>717338083</v>
      </c>
      <c r="C397" s="9">
        <f t="shared" si="43"/>
        <v>0.72241608071178831</v>
      </c>
    </row>
    <row r="398" spans="1:3" s="4" customFormat="1">
      <c r="A398" s="8" t="s">
        <v>384</v>
      </c>
      <c r="B398" s="23">
        <v>432153854</v>
      </c>
      <c r="C398" s="9">
        <f t="shared" si="43"/>
        <v>0.43521304789163739</v>
      </c>
    </row>
    <row r="399" spans="1:3">
      <c r="A399" s="8" t="s">
        <v>385</v>
      </c>
      <c r="B399" s="23">
        <v>29993502</v>
      </c>
      <c r="C399" s="9">
        <f t="shared" si="43"/>
        <v>3.0205824387635617E-2</v>
      </c>
    </row>
    <row r="400" spans="1:3">
      <c r="A400" s="8" t="s">
        <v>386</v>
      </c>
      <c r="B400" s="23">
        <v>236355716</v>
      </c>
      <c r="C400" s="9">
        <f t="shared" si="43"/>
        <v>0.23802886540257545</v>
      </c>
    </row>
    <row r="401" spans="1:3" ht="25.5">
      <c r="A401" s="6" t="s">
        <v>387</v>
      </c>
      <c r="B401" s="22">
        <f t="shared" ref="B401" si="45">SUM(B402)</f>
        <v>255495041.97999999</v>
      </c>
      <c r="C401" s="7">
        <f t="shared" si="43"/>
        <v>0.25730367764189288</v>
      </c>
    </row>
    <row r="402" spans="1:3">
      <c r="A402" s="8" t="s">
        <v>388</v>
      </c>
      <c r="B402" s="23">
        <v>255495041.97999999</v>
      </c>
      <c r="C402" s="9">
        <f t="shared" si="43"/>
        <v>0.25730367764189288</v>
      </c>
    </row>
    <row r="403" spans="1:3" s="4" customFormat="1" ht="25.5">
      <c r="A403" s="8" t="s">
        <v>389</v>
      </c>
      <c r="B403" s="23">
        <v>256325658</v>
      </c>
      <c r="C403" s="9">
        <f t="shared" si="43"/>
        <v>0.25814017354802871</v>
      </c>
    </row>
    <row r="404" spans="1:3" ht="25.5">
      <c r="A404" s="8" t="s">
        <v>390</v>
      </c>
      <c r="B404" s="23">
        <v>2705060313</v>
      </c>
      <c r="C404" s="9">
        <f t="shared" si="43"/>
        <v>2.7242092894801226</v>
      </c>
    </row>
    <row r="405" spans="1:3" s="1" customFormat="1">
      <c r="A405" s="6" t="s">
        <v>391</v>
      </c>
      <c r="B405" s="22">
        <f t="shared" ref="B405" si="46">SUM(B406:B407)</f>
        <v>7865211133</v>
      </c>
      <c r="C405" s="7">
        <f t="shared" si="43"/>
        <v>7.9208885396268354</v>
      </c>
    </row>
    <row r="406" spans="1:3">
      <c r="A406" s="8" t="s">
        <v>392</v>
      </c>
      <c r="B406" s="23">
        <v>3565263285</v>
      </c>
      <c r="C406" s="9">
        <f t="shared" si="43"/>
        <v>3.5905015920580023</v>
      </c>
    </row>
    <row r="407" spans="1:3" s="4" customFormat="1" ht="38.25">
      <c r="A407" s="8" t="s">
        <v>393</v>
      </c>
      <c r="B407" s="23">
        <v>4299947848</v>
      </c>
      <c r="C407" s="9">
        <f t="shared" si="43"/>
        <v>4.330386947568833</v>
      </c>
    </row>
    <row r="408" spans="1:3" s="1" customFormat="1">
      <c r="A408" s="6" t="s">
        <v>394</v>
      </c>
      <c r="B408" s="22">
        <f t="shared" ref="B408" si="47">B409+B464+B473+B478+B481+B505</f>
        <v>12502460348.119999</v>
      </c>
      <c r="C408" s="7">
        <f t="shared" si="43"/>
        <v>12.59096459255376</v>
      </c>
    </row>
    <row r="409" spans="1:3" s="1" customFormat="1" ht="25.5">
      <c r="A409" s="6" t="s">
        <v>395</v>
      </c>
      <c r="B409" s="22">
        <f t="shared" ref="B409" si="48">SUM(B410:B463)</f>
        <v>8312795436.3400002</v>
      </c>
      <c r="C409" s="7">
        <f t="shared" si="43"/>
        <v>8.3716412681795163</v>
      </c>
    </row>
    <row r="410" spans="1:3" s="4" customFormat="1">
      <c r="A410" s="8" t="s">
        <v>396</v>
      </c>
      <c r="B410" s="23">
        <v>1199963.94</v>
      </c>
      <c r="C410" s="9">
        <f t="shared" si="43"/>
        <v>1.2084584201983257E-3</v>
      </c>
    </row>
    <row r="411" spans="1:3" s="4" customFormat="1">
      <c r="A411" s="8" t="s">
        <v>397</v>
      </c>
      <c r="B411" s="23">
        <v>766176792.5</v>
      </c>
      <c r="C411" s="9">
        <f t="shared" si="43"/>
        <v>0.77160051680983877</v>
      </c>
    </row>
    <row r="412" spans="1:3">
      <c r="A412" s="8" t="s">
        <v>398</v>
      </c>
      <c r="B412" s="23">
        <v>562496876</v>
      </c>
      <c r="C412" s="9">
        <f t="shared" si="43"/>
        <v>0.56647876113465001</v>
      </c>
    </row>
    <row r="413" spans="1:3">
      <c r="A413" s="8" t="s">
        <v>399</v>
      </c>
      <c r="B413" s="23">
        <v>155236141.19999999</v>
      </c>
      <c r="C413" s="9">
        <f t="shared" si="43"/>
        <v>0.15633504949510083</v>
      </c>
    </row>
    <row r="414" spans="1:3">
      <c r="A414" s="8" t="s">
        <v>400</v>
      </c>
      <c r="B414" s="23">
        <v>43754905</v>
      </c>
      <c r="C414" s="9">
        <f t="shared" si="43"/>
        <v>4.4064643619397284E-2</v>
      </c>
    </row>
    <row r="415" spans="1:3">
      <c r="A415" s="8" t="s">
        <v>401</v>
      </c>
      <c r="B415" s="23">
        <v>20934976</v>
      </c>
      <c r="C415" s="9">
        <f t="shared" si="43"/>
        <v>2.1083173569240641E-2</v>
      </c>
    </row>
    <row r="416" spans="1:3">
      <c r="A416" s="8" t="s">
        <v>402</v>
      </c>
      <c r="B416" s="23">
        <v>2298267883</v>
      </c>
      <c r="C416" s="9">
        <f t="shared" si="43"/>
        <v>2.3145371977450675</v>
      </c>
    </row>
    <row r="417" spans="1:3">
      <c r="A417" s="8" t="s">
        <v>403</v>
      </c>
      <c r="B417" s="23">
        <v>7602844.9500000002</v>
      </c>
      <c r="C417" s="9">
        <f t="shared" si="43"/>
        <v>7.6566650805271856E-3</v>
      </c>
    </row>
    <row r="418" spans="1:3" s="1" customFormat="1">
      <c r="A418" s="8" t="s">
        <v>404</v>
      </c>
      <c r="B418" s="23">
        <v>37834783.93</v>
      </c>
      <c r="C418" s="9">
        <f t="shared" si="43"/>
        <v>3.8102614330721304E-2</v>
      </c>
    </row>
    <row r="419" spans="1:3">
      <c r="A419" s="8" t="s">
        <v>405</v>
      </c>
      <c r="B419" s="23">
        <v>14705582</v>
      </c>
      <c r="C419" s="9">
        <f t="shared" si="43"/>
        <v>1.4809682024125604E-2</v>
      </c>
    </row>
    <row r="420" spans="1:3">
      <c r="A420" s="8" t="s">
        <v>406</v>
      </c>
      <c r="B420" s="23">
        <v>7312485.2400000002</v>
      </c>
      <c r="C420" s="9">
        <f t="shared" si="43"/>
        <v>7.364249929755368E-3</v>
      </c>
    </row>
    <row r="421" spans="1:3">
      <c r="A421" s="8" t="s">
        <v>407</v>
      </c>
      <c r="B421" s="23">
        <v>8191706.2300000004</v>
      </c>
      <c r="C421" s="9">
        <f t="shared" si="43"/>
        <v>8.2496948778598977E-3</v>
      </c>
    </row>
    <row r="422" spans="1:3">
      <c r="A422" s="8" t="s">
        <v>408</v>
      </c>
      <c r="B422" s="23">
        <v>18000000</v>
      </c>
      <c r="C422" s="9">
        <f t="shared" si="43"/>
        <v>1.8127421031976898E-2</v>
      </c>
    </row>
    <row r="423" spans="1:3">
      <c r="A423" s="8" t="s">
        <v>409</v>
      </c>
      <c r="B423" s="23">
        <v>5000000</v>
      </c>
      <c r="C423" s="9">
        <f t="shared" si="43"/>
        <v>5.0353947311046936E-3</v>
      </c>
    </row>
    <row r="424" spans="1:3">
      <c r="A424" s="8" t="s">
        <v>410</v>
      </c>
      <c r="B424" s="23">
        <v>6000000</v>
      </c>
      <c r="C424" s="9">
        <f t="shared" si="43"/>
        <v>6.0424736773256327E-3</v>
      </c>
    </row>
    <row r="425" spans="1:3">
      <c r="A425" s="21" t="s">
        <v>411</v>
      </c>
      <c r="B425" s="23">
        <v>817740</v>
      </c>
      <c r="C425" s="9">
        <f t="shared" si="43"/>
        <v>8.2352873748271045E-4</v>
      </c>
    </row>
    <row r="426" spans="1:3">
      <c r="A426" s="21" t="s">
        <v>412</v>
      </c>
      <c r="B426" s="23">
        <v>11564927.689999999</v>
      </c>
      <c r="C426" s="9">
        <f t="shared" si="43"/>
        <v>1.1646795191166555E-2</v>
      </c>
    </row>
    <row r="427" spans="1:3">
      <c r="A427" s="8" t="s">
        <v>413</v>
      </c>
      <c r="B427" s="23">
        <v>60290354.530000001</v>
      </c>
      <c r="C427" s="9">
        <f t="shared" si="43"/>
        <v>6.0717146707359199E-2</v>
      </c>
    </row>
    <row r="428" spans="1:3" s="1" customFormat="1">
      <c r="A428" s="21" t="s">
        <v>414</v>
      </c>
      <c r="B428" s="23">
        <v>18391080</v>
      </c>
      <c r="C428" s="9">
        <f t="shared" si="43"/>
        <v>1.8521269466264981E-2</v>
      </c>
    </row>
    <row r="429" spans="1:3">
      <c r="A429" s="21" t="s">
        <v>415</v>
      </c>
      <c r="B429" s="23">
        <v>32665257</v>
      </c>
      <c r="C429" s="9">
        <f t="shared" si="43"/>
        <v>3.2896492597596139E-2</v>
      </c>
    </row>
    <row r="430" spans="1:3">
      <c r="A430" s="21" t="s">
        <v>416</v>
      </c>
      <c r="B430" s="23">
        <v>25350000</v>
      </c>
      <c r="C430" s="9">
        <f t="shared" si="43"/>
        <v>2.5529451286700797E-2</v>
      </c>
    </row>
    <row r="431" spans="1:3">
      <c r="A431" s="21" t="s">
        <v>417</v>
      </c>
      <c r="B431" s="23">
        <v>45135</v>
      </c>
      <c r="C431" s="9">
        <f t="shared" si="43"/>
        <v>4.5454508237682072E-5</v>
      </c>
    </row>
    <row r="432" spans="1:3" s="1" customFormat="1">
      <c r="A432" s="8" t="s">
        <v>418</v>
      </c>
      <c r="B432" s="23">
        <v>99011239.209999993</v>
      </c>
      <c r="C432" s="9">
        <f t="shared" si="43"/>
        <v>9.9712134447636089E-2</v>
      </c>
    </row>
    <row r="433" spans="1:3">
      <c r="A433" s="8" t="s">
        <v>419</v>
      </c>
      <c r="B433" s="23">
        <v>99151032.079999998</v>
      </c>
      <c r="C433" s="9">
        <f t="shared" si="43"/>
        <v>9.9852916903844888E-2</v>
      </c>
    </row>
    <row r="434" spans="1:3">
      <c r="A434" s="8" t="s">
        <v>420</v>
      </c>
      <c r="B434" s="23">
        <v>98973446.150000006</v>
      </c>
      <c r="C434" s="9">
        <f t="shared" si="43"/>
        <v>9.9674073852596828E-2</v>
      </c>
    </row>
    <row r="435" spans="1:3">
      <c r="A435" s="8" t="s">
        <v>421</v>
      </c>
      <c r="B435" s="23">
        <v>122171575.02</v>
      </c>
      <c r="C435" s="9">
        <f t="shared" si="43"/>
        <v>0.12303642102929396</v>
      </c>
    </row>
    <row r="436" spans="1:3">
      <c r="A436" s="8" t="s">
        <v>422</v>
      </c>
      <c r="B436" s="23">
        <v>98741128.689999998</v>
      </c>
      <c r="C436" s="9">
        <f t="shared" si="43"/>
        <v>9.9440111829791303E-2</v>
      </c>
    </row>
    <row r="437" spans="1:3">
      <c r="A437" s="8" t="s">
        <v>422</v>
      </c>
      <c r="B437" s="23">
        <v>140632041.05000001</v>
      </c>
      <c r="C437" s="9">
        <f t="shared" si="43"/>
        <v>0.14162756770553381</v>
      </c>
    </row>
    <row r="438" spans="1:3" s="1" customFormat="1">
      <c r="A438" s="8" t="s">
        <v>423</v>
      </c>
      <c r="B438" s="23">
        <v>99396931.930000007</v>
      </c>
      <c r="C438" s="9">
        <f t="shared" si="43"/>
        <v>0.10010055746565878</v>
      </c>
    </row>
    <row r="439" spans="1:3" s="1" customFormat="1">
      <c r="A439" s="8" t="s">
        <v>423</v>
      </c>
      <c r="B439" s="23">
        <v>98336842.049999997</v>
      </c>
      <c r="C439" s="9">
        <f t="shared" si="43"/>
        <v>9.9032963266408897E-2</v>
      </c>
    </row>
    <row r="440" spans="1:3" s="1" customFormat="1">
      <c r="A440" s="8" t="s">
        <v>423</v>
      </c>
      <c r="B440" s="23">
        <v>116592237.34</v>
      </c>
      <c r="C440" s="9">
        <f t="shared" si="43"/>
        <v>0.11741758751790878</v>
      </c>
    </row>
    <row r="441" spans="1:3" s="1" customFormat="1">
      <c r="A441" s="8" t="s">
        <v>424</v>
      </c>
      <c r="B441" s="23">
        <v>104066108.42</v>
      </c>
      <c r="C441" s="9">
        <f t="shared" si="43"/>
        <v>0.10480278680492755</v>
      </c>
    </row>
    <row r="442" spans="1:3" s="1" customFormat="1">
      <c r="A442" s="8" t="s">
        <v>425</v>
      </c>
      <c r="B442" s="23">
        <v>181661518.49000001</v>
      </c>
      <c r="C442" s="9">
        <f t="shared" si="43"/>
        <v>0.18294749060980478</v>
      </c>
    </row>
    <row r="443" spans="1:3" s="1" customFormat="1">
      <c r="A443" s="8" t="s">
        <v>426</v>
      </c>
      <c r="B443" s="23">
        <v>103709091.91</v>
      </c>
      <c r="C443" s="9">
        <f t="shared" si="43"/>
        <v>0.10444324299425328</v>
      </c>
    </row>
    <row r="444" spans="1:3" s="1" customFormat="1">
      <c r="A444" s="8" t="s">
        <v>427</v>
      </c>
      <c r="B444" s="23">
        <v>237487730.75999999</v>
      </c>
      <c r="C444" s="9">
        <f t="shared" si="43"/>
        <v>0.23916889363418281</v>
      </c>
    </row>
    <row r="445" spans="1:3" s="1" customFormat="1">
      <c r="A445" s="8" t="s">
        <v>428</v>
      </c>
      <c r="B445" s="23">
        <v>153604766.81</v>
      </c>
      <c r="C445" s="9">
        <f t="shared" si="43"/>
        <v>0.15469212669352783</v>
      </c>
    </row>
    <row r="446" spans="1:3" s="1" customFormat="1">
      <c r="A446" s="8" t="s">
        <v>429</v>
      </c>
      <c r="B446" s="23">
        <v>117887659.38</v>
      </c>
      <c r="C446" s="9">
        <f t="shared" si="43"/>
        <v>0.11872217978086336</v>
      </c>
    </row>
    <row r="447" spans="1:3" s="1" customFormat="1">
      <c r="A447" s="8" t="s">
        <v>430</v>
      </c>
      <c r="B447" s="23">
        <v>109579778.33</v>
      </c>
      <c r="C447" s="9">
        <f t="shared" si="43"/>
        <v>0.11035548768770045</v>
      </c>
    </row>
    <row r="448" spans="1:3" s="1" customFormat="1">
      <c r="A448" s="8" t="s">
        <v>431</v>
      </c>
      <c r="B448" s="23">
        <v>187278987.71000001</v>
      </c>
      <c r="C448" s="9">
        <f t="shared" si="43"/>
        <v>0.18860472559231092</v>
      </c>
    </row>
    <row r="449" spans="1:3">
      <c r="A449" s="8" t="s">
        <v>432</v>
      </c>
      <c r="B449" s="23">
        <v>103425364.90000001</v>
      </c>
      <c r="C449" s="9">
        <f t="shared" si="43"/>
        <v>0.10415750749600806</v>
      </c>
    </row>
    <row r="450" spans="1:3">
      <c r="A450" s="8" t="s">
        <v>433</v>
      </c>
      <c r="B450" s="23">
        <v>193538150.41999999</v>
      </c>
      <c r="C450" s="9">
        <f t="shared" si="43"/>
        <v>0.19490819657852312</v>
      </c>
    </row>
    <row r="451" spans="1:3">
      <c r="A451" s="8" t="s">
        <v>434</v>
      </c>
      <c r="B451" s="23">
        <v>353650052.31999999</v>
      </c>
      <c r="C451" s="9">
        <f t="shared" si="43"/>
        <v>0.35615352202140543</v>
      </c>
    </row>
    <row r="452" spans="1:3" s="4" customFormat="1" ht="12" customHeight="1">
      <c r="A452" s="8" t="s">
        <v>435</v>
      </c>
      <c r="B452" s="23">
        <v>291649361.36000001</v>
      </c>
      <c r="C452" s="9">
        <f t="shared" si="43"/>
        <v>0.29371393150443859</v>
      </c>
    </row>
    <row r="453" spans="1:3" s="4" customFormat="1" ht="12" customHeight="1">
      <c r="A453" s="8" t="s">
        <v>436</v>
      </c>
      <c r="B453" s="23">
        <v>100135942.08</v>
      </c>
      <c r="C453" s="9">
        <f t="shared" si="43"/>
        <v>0.10084479902876735</v>
      </c>
    </row>
    <row r="454" spans="1:3" s="4" customFormat="1" ht="12" customHeight="1">
      <c r="A454" s="8" t="s">
        <v>437</v>
      </c>
      <c r="B454" s="23">
        <v>136632806.25</v>
      </c>
      <c r="C454" s="9">
        <f t="shared" si="43"/>
        <v>0.13760002253745968</v>
      </c>
    </row>
    <row r="455" spans="1:3" s="4" customFormat="1" ht="12" customHeight="1">
      <c r="A455" s="8" t="s">
        <v>438</v>
      </c>
      <c r="B455" s="23">
        <v>99590330.469999999</v>
      </c>
      <c r="C455" s="9">
        <f t="shared" si="43"/>
        <v>0.10029532506352265</v>
      </c>
    </row>
    <row r="456" spans="1:3" s="4" customFormat="1">
      <c r="A456" s="8" t="s">
        <v>439</v>
      </c>
      <c r="B456" s="23">
        <v>9206379</v>
      </c>
      <c r="C456" s="9">
        <f t="shared" si="43"/>
        <v>9.2715504618305789E-3</v>
      </c>
    </row>
    <row r="457" spans="1:3" s="4" customFormat="1">
      <c r="A457" s="8" t="s">
        <v>440</v>
      </c>
      <c r="B457" s="23">
        <v>20000</v>
      </c>
      <c r="C457" s="9">
        <f t="shared" si="43"/>
        <v>2.0141578924418775E-5</v>
      </c>
    </row>
    <row r="458" spans="1:3" s="1" customFormat="1">
      <c r="A458" s="8" t="s">
        <v>441</v>
      </c>
      <c r="B458" s="23">
        <v>3000000</v>
      </c>
      <c r="C458" s="9">
        <f t="shared" ref="C458:C521" si="49">B458*$C$9/$B$9</f>
        <v>3.0212368386628163E-3</v>
      </c>
    </row>
    <row r="459" spans="1:3" s="1" customFormat="1">
      <c r="A459" s="8" t="s">
        <v>442</v>
      </c>
      <c r="B459" s="23">
        <v>3000000</v>
      </c>
      <c r="C459" s="9">
        <f t="shared" si="49"/>
        <v>3.0212368386628163E-3</v>
      </c>
    </row>
    <row r="460" spans="1:3">
      <c r="A460" s="8" t="s">
        <v>443</v>
      </c>
      <c r="B460" s="23">
        <v>208000</v>
      </c>
      <c r="C460" s="9">
        <f t="shared" si="49"/>
        <v>2.0947242081395526E-4</v>
      </c>
    </row>
    <row r="461" spans="1:3">
      <c r="A461" s="8" t="s">
        <v>444</v>
      </c>
      <c r="B461" s="23">
        <v>617500</v>
      </c>
      <c r="C461" s="9">
        <f t="shared" si="49"/>
        <v>6.218712492914297E-4</v>
      </c>
    </row>
    <row r="462" spans="1:3">
      <c r="A462" s="8" t="s">
        <v>445</v>
      </c>
      <c r="B462" s="23">
        <v>747000000</v>
      </c>
      <c r="C462" s="9">
        <f t="shared" si="49"/>
        <v>0.75228797282704118</v>
      </c>
    </row>
    <row r="463" spans="1:3" s="4" customFormat="1">
      <c r="A463" s="8" t="s">
        <v>446</v>
      </c>
      <c r="B463" s="23">
        <v>1000000</v>
      </c>
      <c r="C463" s="9">
        <f t="shared" si="49"/>
        <v>1.0070789462209386E-3</v>
      </c>
    </row>
    <row r="464" spans="1:3" s="4" customFormat="1" ht="27" customHeight="1">
      <c r="A464" s="6" t="s">
        <v>447</v>
      </c>
      <c r="B464" s="22">
        <f>SUM(B465:B472)</f>
        <v>3742358844.0499997</v>
      </c>
      <c r="C464" s="7">
        <f t="shared" si="49"/>
        <v>3.7688508010464843</v>
      </c>
    </row>
    <row r="465" spans="1:3" s="4" customFormat="1">
      <c r="A465" s="8" t="s">
        <v>448</v>
      </c>
      <c r="B465" s="23">
        <v>12446950</v>
      </c>
      <c r="C465" s="9">
        <f t="shared" si="49"/>
        <v>1.2535061289664712E-2</v>
      </c>
    </row>
    <row r="466" spans="1:3" s="4" customFormat="1">
      <c r="A466" s="8" t="s">
        <v>449</v>
      </c>
      <c r="B466" s="23">
        <v>3010948</v>
      </c>
      <c r="C466" s="9">
        <f t="shared" si="49"/>
        <v>3.0322623389660431E-3</v>
      </c>
    </row>
    <row r="467" spans="1:3" s="4" customFormat="1">
      <c r="A467" s="8" t="s">
        <v>450</v>
      </c>
      <c r="B467" s="23">
        <v>3240418082.5799999</v>
      </c>
      <c r="C467" s="9">
        <f t="shared" si="49"/>
        <v>3.263356827919941</v>
      </c>
    </row>
    <row r="468" spans="1:3" s="4" customFormat="1">
      <c r="A468" s="8" t="s">
        <v>451</v>
      </c>
      <c r="B468" s="23">
        <v>75230997.469999999</v>
      </c>
      <c r="C468" s="9">
        <f t="shared" si="49"/>
        <v>7.5763553655237709E-2</v>
      </c>
    </row>
    <row r="469" spans="1:3" s="4" customFormat="1">
      <c r="A469" s="8" t="s">
        <v>452</v>
      </c>
      <c r="B469" s="23">
        <v>198000000</v>
      </c>
      <c r="C469" s="9">
        <f t="shared" si="49"/>
        <v>0.19940163135174585</v>
      </c>
    </row>
    <row r="470" spans="1:3" s="4" customFormat="1">
      <c r="A470" s="8" t="s">
        <v>453</v>
      </c>
      <c r="B470" s="23">
        <v>12955782</v>
      </c>
      <c r="C470" s="9">
        <f t="shared" si="49"/>
        <v>1.3047495284028206E-2</v>
      </c>
    </row>
    <row r="471" spans="1:3" s="4" customFormat="1">
      <c r="A471" s="8" t="s">
        <v>454</v>
      </c>
      <c r="B471" s="23">
        <v>100148042</v>
      </c>
      <c r="C471" s="9">
        <f t="shared" si="49"/>
        <v>0.10085698460345031</v>
      </c>
    </row>
    <row r="472" spans="1:3" s="4" customFormat="1">
      <c r="A472" s="8" t="s">
        <v>455</v>
      </c>
      <c r="B472" s="23">
        <v>100148042</v>
      </c>
      <c r="C472" s="9">
        <f t="shared" si="49"/>
        <v>0.10085698460345031</v>
      </c>
    </row>
    <row r="473" spans="1:3" s="1" customFormat="1" ht="25.5">
      <c r="A473" s="6" t="s">
        <v>456</v>
      </c>
      <c r="B473" s="22">
        <f>SUM(B474:B477)</f>
        <v>220875091.38</v>
      </c>
      <c r="C473" s="7">
        <f t="shared" si="49"/>
        <v>0.22243865427342394</v>
      </c>
    </row>
    <row r="474" spans="1:3" s="1" customFormat="1">
      <c r="A474" s="8" t="s">
        <v>457</v>
      </c>
      <c r="B474" s="23">
        <v>20816000</v>
      </c>
      <c r="C474" s="9">
        <f t="shared" si="49"/>
        <v>2.096335534453506E-2</v>
      </c>
    </row>
    <row r="475" spans="1:3" s="1" customFormat="1">
      <c r="A475" s="8" t="s">
        <v>458</v>
      </c>
      <c r="B475" s="23">
        <v>2940000</v>
      </c>
      <c r="C475" s="9">
        <f t="shared" si="49"/>
        <v>2.9608121018895599E-3</v>
      </c>
    </row>
    <row r="476" spans="1:3" s="1" customFormat="1">
      <c r="A476" s="8" t="s">
        <v>459</v>
      </c>
      <c r="B476" s="23">
        <v>45855119</v>
      </c>
      <c r="C476" s="9">
        <f t="shared" si="49"/>
        <v>4.6179724921355747E-2</v>
      </c>
    </row>
    <row r="477" spans="1:3" s="1" customFormat="1">
      <c r="A477" s="8" t="s">
        <v>460</v>
      </c>
      <c r="B477" s="23">
        <v>151263972.38</v>
      </c>
      <c r="C477" s="9">
        <f t="shared" si="49"/>
        <v>0.15233476190564357</v>
      </c>
    </row>
    <row r="478" spans="1:3" s="1" customFormat="1" ht="25.5">
      <c r="A478" s="6" t="s">
        <v>461</v>
      </c>
      <c r="B478" s="22">
        <f>SUM(B479:B480)</f>
        <v>900000</v>
      </c>
      <c r="C478" s="7">
        <f t="shared" si="49"/>
        <v>9.0637105159884488E-4</v>
      </c>
    </row>
    <row r="479" spans="1:3" s="1" customFormat="1">
      <c r="A479" s="8" t="s">
        <v>462</v>
      </c>
      <c r="B479" s="23">
        <v>400000</v>
      </c>
      <c r="C479" s="9">
        <f t="shared" si="49"/>
        <v>4.0283157848837551E-4</v>
      </c>
    </row>
    <row r="480" spans="1:3" s="1" customFormat="1">
      <c r="A480" s="8" t="s">
        <v>463</v>
      </c>
      <c r="B480" s="23">
        <v>500000</v>
      </c>
      <c r="C480" s="9">
        <f t="shared" si="49"/>
        <v>5.0353947311046932E-4</v>
      </c>
    </row>
    <row r="481" spans="1:3" ht="25.5">
      <c r="A481" s="6" t="s">
        <v>464</v>
      </c>
      <c r="B481" s="22">
        <f>SUM(B482:B504)</f>
        <v>136626995.94999999</v>
      </c>
      <c r="C481" s="7">
        <f t="shared" si="49"/>
        <v>0.13759417110665845</v>
      </c>
    </row>
    <row r="482" spans="1:3">
      <c r="A482" s="8" t="s">
        <v>465</v>
      </c>
      <c r="B482" s="23">
        <v>10854148.960000001</v>
      </c>
      <c r="C482" s="9">
        <f t="shared" si="49"/>
        <v>1.0930984896761899E-2</v>
      </c>
    </row>
    <row r="483" spans="1:3" s="1" customFormat="1">
      <c r="A483" s="8" t="s">
        <v>466</v>
      </c>
      <c r="B483" s="23">
        <v>21666892.739999998</v>
      </c>
      <c r="C483" s="9">
        <f t="shared" si="49"/>
        <v>2.1820271508481308E-2</v>
      </c>
    </row>
    <row r="484" spans="1:3">
      <c r="A484" s="8" t="s">
        <v>467</v>
      </c>
      <c r="B484" s="23">
        <v>2909870</v>
      </c>
      <c r="C484" s="9">
        <f t="shared" si="49"/>
        <v>2.9304688132399228E-3</v>
      </c>
    </row>
    <row r="485" spans="1:3">
      <c r="A485" s="8" t="s">
        <v>468</v>
      </c>
      <c r="B485" s="23">
        <v>5500000</v>
      </c>
      <c r="C485" s="9">
        <f t="shared" si="49"/>
        <v>5.5389342042151627E-3</v>
      </c>
    </row>
    <row r="486" spans="1:3">
      <c r="A486" s="8" t="s">
        <v>469</v>
      </c>
      <c r="B486" s="23">
        <v>5000000</v>
      </c>
      <c r="C486" s="9">
        <f t="shared" si="49"/>
        <v>5.0353947311046936E-3</v>
      </c>
    </row>
    <row r="487" spans="1:3">
      <c r="A487" s="8" t="s">
        <v>470</v>
      </c>
      <c r="B487" s="23">
        <v>973572.51</v>
      </c>
      <c r="C487" s="9">
        <f t="shared" si="49"/>
        <v>9.8046437744047439E-4</v>
      </c>
    </row>
    <row r="488" spans="1:3" s="1" customFormat="1">
      <c r="A488" s="8" t="s">
        <v>471</v>
      </c>
      <c r="B488" s="23">
        <v>1512809.67</v>
      </c>
      <c r="C488" s="9">
        <f t="shared" si="49"/>
        <v>1.523518768296446E-3</v>
      </c>
    </row>
    <row r="489" spans="1:3" s="1" customFormat="1">
      <c r="A489" s="8" t="s">
        <v>472</v>
      </c>
      <c r="B489" s="23">
        <v>1900000</v>
      </c>
      <c r="C489" s="9">
        <f t="shared" si="49"/>
        <v>1.9134499978197836E-3</v>
      </c>
    </row>
    <row r="490" spans="1:3" s="1" customFormat="1">
      <c r="A490" s="8" t="s">
        <v>473</v>
      </c>
      <c r="B490" s="23">
        <v>1500000</v>
      </c>
      <c r="C490" s="9">
        <f t="shared" si="49"/>
        <v>1.5106184193314082E-3</v>
      </c>
    </row>
    <row r="491" spans="1:3" s="1" customFormat="1">
      <c r="A491" s="8" t="s">
        <v>474</v>
      </c>
      <c r="B491" s="23">
        <v>500000</v>
      </c>
      <c r="C491" s="9">
        <f t="shared" si="49"/>
        <v>5.0353947311046932E-4</v>
      </c>
    </row>
    <row r="492" spans="1:3" s="1" customFormat="1">
      <c r="A492" s="8" t="s">
        <v>475</v>
      </c>
      <c r="B492" s="23">
        <v>2574094</v>
      </c>
      <c r="C492" s="9">
        <f t="shared" si="49"/>
        <v>2.5923158729936409E-3</v>
      </c>
    </row>
    <row r="493" spans="1:3">
      <c r="A493" s="8" t="s">
        <v>476</v>
      </c>
      <c r="B493" s="23">
        <v>1200000</v>
      </c>
      <c r="C493" s="9">
        <f t="shared" si="49"/>
        <v>1.2084947354651264E-3</v>
      </c>
    </row>
    <row r="494" spans="1:3">
      <c r="A494" s="8" t="s">
        <v>477</v>
      </c>
      <c r="B494" s="23">
        <v>1700000</v>
      </c>
      <c r="C494" s="9">
        <f t="shared" si="49"/>
        <v>1.7120342085755959E-3</v>
      </c>
    </row>
    <row r="495" spans="1:3" s="4" customFormat="1">
      <c r="A495" s="8" t="s">
        <v>478</v>
      </c>
      <c r="B495" s="23">
        <v>1292985.04</v>
      </c>
      <c r="C495" s="9">
        <f t="shared" si="49"/>
        <v>1.3021380115626382E-3</v>
      </c>
    </row>
    <row r="496" spans="1:3" s="1" customFormat="1">
      <c r="A496" s="8" t="s">
        <v>479</v>
      </c>
      <c r="B496" s="23">
        <v>1495316.14</v>
      </c>
      <c r="C496" s="9">
        <f t="shared" si="49"/>
        <v>1.5059014025383616E-3</v>
      </c>
    </row>
    <row r="497" spans="1:3" s="1" customFormat="1">
      <c r="A497" s="8" t="s">
        <v>480</v>
      </c>
      <c r="B497" s="23">
        <v>20601896</v>
      </c>
      <c r="C497" s="9">
        <f t="shared" si="49"/>
        <v>2.0747735713833371E-2</v>
      </c>
    </row>
    <row r="498" spans="1:3" s="4" customFormat="1">
      <c r="A498" s="8" t="s">
        <v>481</v>
      </c>
      <c r="B498" s="23">
        <v>2981016</v>
      </c>
      <c r="C498" s="9">
        <f t="shared" si="49"/>
        <v>3.0021184519477577E-3</v>
      </c>
    </row>
    <row r="499" spans="1:3" s="4" customFormat="1">
      <c r="A499" s="8" t="s">
        <v>482</v>
      </c>
      <c r="B499" s="23">
        <v>1500000</v>
      </c>
      <c r="C499" s="9">
        <f t="shared" si="49"/>
        <v>1.5106184193314082E-3</v>
      </c>
    </row>
    <row r="500" spans="1:3">
      <c r="A500" s="8" t="s">
        <v>483</v>
      </c>
      <c r="B500" s="23">
        <v>3296307.89</v>
      </c>
      <c r="C500" s="9">
        <f t="shared" si="49"/>
        <v>3.3196422762809658E-3</v>
      </c>
    </row>
    <row r="501" spans="1:3">
      <c r="A501" s="8" t="s">
        <v>484</v>
      </c>
      <c r="B501" s="23">
        <v>38668087</v>
      </c>
      <c r="C501" s="9">
        <f t="shared" si="49"/>
        <v>3.894181630833958E-2</v>
      </c>
    </row>
    <row r="502" spans="1:3" s="4" customFormat="1">
      <c r="A502" s="8" t="s">
        <v>485</v>
      </c>
      <c r="B502" s="23">
        <v>7000000</v>
      </c>
      <c r="C502" s="9">
        <f t="shared" si="49"/>
        <v>7.0495526235465709E-3</v>
      </c>
    </row>
    <row r="503" spans="1:3">
      <c r="A503" s="8" t="s">
        <v>486</v>
      </c>
      <c r="B503" s="23">
        <v>1400000</v>
      </c>
      <c r="C503" s="9">
        <f t="shared" si="49"/>
        <v>1.4099105247093141E-3</v>
      </c>
    </row>
    <row r="504" spans="1:3">
      <c r="A504" s="8" t="s">
        <v>487</v>
      </c>
      <c r="B504" s="23">
        <v>600000</v>
      </c>
      <c r="C504" s="9">
        <f t="shared" si="49"/>
        <v>6.0424736773256318E-4</v>
      </c>
    </row>
    <row r="505" spans="1:3" ht="25.5">
      <c r="A505" s="6" t="s">
        <v>488</v>
      </c>
      <c r="B505" s="22">
        <f>SUM(B506:B509)</f>
        <v>88903980.400000006</v>
      </c>
      <c r="C505" s="7">
        <f t="shared" si="49"/>
        <v>8.9533326896078985E-2</v>
      </c>
    </row>
    <row r="506" spans="1:3">
      <c r="A506" s="8" t="s">
        <v>489</v>
      </c>
      <c r="B506" s="23">
        <v>1371622</v>
      </c>
      <c r="C506" s="9">
        <f t="shared" si="49"/>
        <v>1.3813316383734565E-3</v>
      </c>
    </row>
    <row r="507" spans="1:3">
      <c r="A507" s="8" t="s">
        <v>490</v>
      </c>
      <c r="B507" s="23">
        <v>1896000</v>
      </c>
      <c r="C507" s="9">
        <f t="shared" si="49"/>
        <v>1.9094216820348998E-3</v>
      </c>
    </row>
    <row r="508" spans="1:3">
      <c r="A508" s="8" t="s">
        <v>491</v>
      </c>
      <c r="B508" s="23">
        <v>85360000</v>
      </c>
      <c r="C508" s="9">
        <f t="shared" si="49"/>
        <v>8.5964258849419328E-2</v>
      </c>
    </row>
    <row r="509" spans="1:3">
      <c r="A509" s="8" t="s">
        <v>492</v>
      </c>
      <c r="B509" s="23">
        <v>276358.40000000002</v>
      </c>
      <c r="C509" s="9">
        <f t="shared" si="49"/>
        <v>2.7831472625130469E-4</v>
      </c>
    </row>
    <row r="510" spans="1:3">
      <c r="A510" s="6" t="s">
        <v>493</v>
      </c>
      <c r="B510" s="22">
        <f>SUM(B511:B527)</f>
        <v>762698393.72000003</v>
      </c>
      <c r="C510" s="7">
        <f t="shared" si="49"/>
        <v>0.76809749463194021</v>
      </c>
    </row>
    <row r="511" spans="1:3">
      <c r="A511" s="8" t="s">
        <v>494</v>
      </c>
      <c r="B511" s="23"/>
      <c r="C511" s="9">
        <f t="shared" si="49"/>
        <v>0</v>
      </c>
    </row>
    <row r="512" spans="1:3">
      <c r="A512" s="8" t="s">
        <v>495</v>
      </c>
      <c r="B512" s="23">
        <v>160383796.71000001</v>
      </c>
      <c r="C512" s="9">
        <f t="shared" si="49"/>
        <v>0.16151914498162007</v>
      </c>
    </row>
    <row r="513" spans="1:3">
      <c r="A513" s="8" t="s">
        <v>496</v>
      </c>
      <c r="B513" s="23">
        <v>94170982</v>
      </c>
      <c r="C513" s="9">
        <f t="shared" si="49"/>
        <v>9.4837613317150987E-2</v>
      </c>
    </row>
    <row r="514" spans="1:3">
      <c r="A514" s="8" t="s">
        <v>497</v>
      </c>
      <c r="B514" s="23">
        <v>5697752.4900000002</v>
      </c>
      <c r="C514" s="9">
        <f t="shared" si="49"/>
        <v>5.7380865734569294E-3</v>
      </c>
    </row>
    <row r="515" spans="1:3">
      <c r="A515" s="8" t="s">
        <v>498</v>
      </c>
      <c r="B515" s="23">
        <v>282172.33</v>
      </c>
      <c r="C515" s="9">
        <f t="shared" si="49"/>
        <v>2.8416981274910697E-4</v>
      </c>
    </row>
    <row r="516" spans="1:3">
      <c r="A516" s="8" t="s">
        <v>499</v>
      </c>
      <c r="B516" s="23">
        <v>27719391</v>
      </c>
      <c r="C516" s="9">
        <f t="shared" si="49"/>
        <v>2.7915615078166173E-2</v>
      </c>
    </row>
    <row r="517" spans="1:3" ht="25.5">
      <c r="A517" s="8" t="s">
        <v>500</v>
      </c>
      <c r="B517" s="23">
        <v>0</v>
      </c>
      <c r="C517" s="9">
        <f t="shared" si="49"/>
        <v>0</v>
      </c>
    </row>
    <row r="518" spans="1:3" s="4" customFormat="1">
      <c r="A518" s="8" t="s">
        <v>501</v>
      </c>
      <c r="B518" s="23">
        <v>12133755.65</v>
      </c>
      <c r="C518" s="9">
        <f t="shared" si="49"/>
        <v>1.2219649853704362E-2</v>
      </c>
    </row>
    <row r="519" spans="1:3">
      <c r="A519" s="8" t="s">
        <v>502</v>
      </c>
      <c r="B519" s="23">
        <v>14283343.48</v>
      </c>
      <c r="C519" s="9">
        <f t="shared" si="49"/>
        <v>1.4384454500350115E-2</v>
      </c>
    </row>
    <row r="520" spans="1:3">
      <c r="A520" s="8" t="s">
        <v>503</v>
      </c>
      <c r="B520" s="23">
        <v>503352</v>
      </c>
      <c r="C520" s="9">
        <f t="shared" si="49"/>
        <v>5.0691520173820192E-4</v>
      </c>
    </row>
    <row r="521" spans="1:3">
      <c r="A521" s="8" t="s">
        <v>504</v>
      </c>
      <c r="B521" s="23">
        <v>112162625</v>
      </c>
      <c r="C521" s="9">
        <f t="shared" si="49"/>
        <v>0.11295661819037432</v>
      </c>
    </row>
    <row r="522" spans="1:3">
      <c r="A522" s="8" t="s">
        <v>505</v>
      </c>
      <c r="B522" s="23">
        <v>76723235</v>
      </c>
      <c r="C522" s="9">
        <f t="shared" ref="C522:C538" si="50">B522*$C$9/$B$9</f>
        <v>7.7266354654461439E-2</v>
      </c>
    </row>
    <row r="523" spans="1:3">
      <c r="A523" s="8" t="s">
        <v>506</v>
      </c>
      <c r="B523" s="23">
        <v>2070291.91</v>
      </c>
      <c r="C523" s="9">
        <f t="shared" si="50"/>
        <v>2.0849473950925344E-3</v>
      </c>
    </row>
    <row r="524" spans="1:3">
      <c r="A524" s="8" t="s">
        <v>507</v>
      </c>
      <c r="B524" s="23">
        <v>1085316.1499999999</v>
      </c>
      <c r="C524" s="9">
        <f t="shared" si="50"/>
        <v>1.092999044658566E-3</v>
      </c>
    </row>
    <row r="525" spans="1:3">
      <c r="A525" s="8" t="s">
        <v>508</v>
      </c>
      <c r="B525" s="23">
        <v>255280333</v>
      </c>
      <c r="C525" s="9">
        <f t="shared" si="50"/>
        <v>0.25708744874857031</v>
      </c>
    </row>
    <row r="526" spans="1:3" s="1" customFormat="1">
      <c r="A526" s="8" t="s">
        <v>509</v>
      </c>
      <c r="B526" s="23">
        <v>15187</v>
      </c>
      <c r="C526" s="9">
        <f t="shared" si="50"/>
        <v>1.5294507956257395E-5</v>
      </c>
    </row>
    <row r="527" spans="1:3" s="4" customFormat="1">
      <c r="A527" s="8" t="s">
        <v>510</v>
      </c>
      <c r="B527" s="23">
        <v>186860</v>
      </c>
      <c r="C527" s="9">
        <f t="shared" si="50"/>
        <v>1.881827718908446E-4</v>
      </c>
    </row>
    <row r="528" spans="1:3">
      <c r="A528" s="6" t="s">
        <v>511</v>
      </c>
      <c r="B528" s="22">
        <f>SUM(B529:B536)</f>
        <v>23855955.360000003</v>
      </c>
      <c r="C528" s="7">
        <f t="shared" si="50"/>
        <v>2.4024830385042561E-2</v>
      </c>
    </row>
    <row r="529" spans="1:3">
      <c r="A529" s="8" t="s">
        <v>355</v>
      </c>
      <c r="B529" s="23">
        <v>62379.99</v>
      </c>
      <c r="C529" s="9">
        <f t="shared" si="50"/>
        <v>6.2821574594472697E-5</v>
      </c>
    </row>
    <row r="530" spans="1:3">
      <c r="A530" s="8" t="s">
        <v>512</v>
      </c>
      <c r="B530" s="23">
        <v>292620</v>
      </c>
      <c r="C530" s="9">
        <f t="shared" si="50"/>
        <v>2.946914412431711E-4</v>
      </c>
    </row>
    <row r="531" spans="1:3">
      <c r="A531" s="8" t="s">
        <v>513</v>
      </c>
      <c r="B531" s="23">
        <v>-4450.38</v>
      </c>
      <c r="C531" s="9">
        <f t="shared" si="50"/>
        <v>-4.4818840006827414E-6</v>
      </c>
    </row>
    <row r="532" spans="1:3">
      <c r="A532" s="8" t="s">
        <v>359</v>
      </c>
      <c r="B532" s="23">
        <v>19001974.890000001</v>
      </c>
      <c r="C532" s="9">
        <f t="shared" si="50"/>
        <v>1.9136488848337938E-2</v>
      </c>
    </row>
    <row r="533" spans="1:3">
      <c r="A533" s="8" t="s">
        <v>514</v>
      </c>
      <c r="B533" s="23">
        <v>236838.98</v>
      </c>
      <c r="C533" s="9">
        <f t="shared" si="50"/>
        <v>2.3851555040244198E-4</v>
      </c>
    </row>
    <row r="534" spans="1:3">
      <c r="A534" s="8" t="s">
        <v>515</v>
      </c>
      <c r="B534" s="23">
        <v>3920298.51</v>
      </c>
      <c r="C534" s="9">
        <f t="shared" si="50"/>
        <v>3.9480500923223163E-3</v>
      </c>
    </row>
    <row r="535" spans="1:3">
      <c r="A535" s="8" t="s">
        <v>516</v>
      </c>
      <c r="B535" s="23">
        <v>11055</v>
      </c>
      <c r="C535" s="9">
        <f t="shared" si="50"/>
        <v>1.1133257750472477E-5</v>
      </c>
    </row>
    <row r="536" spans="1:3">
      <c r="A536" s="8" t="s">
        <v>517</v>
      </c>
      <c r="B536" s="23">
        <v>335238.37</v>
      </c>
      <c r="C536" s="9">
        <f t="shared" si="50"/>
        <v>3.3761150439242516E-4</v>
      </c>
    </row>
    <row r="537" spans="1:3">
      <c r="A537" s="6" t="s">
        <v>518</v>
      </c>
      <c r="B537" s="22">
        <f t="shared" ref="B537" si="51">+B538</f>
        <v>4187600</v>
      </c>
      <c r="C537" s="7">
        <f t="shared" si="50"/>
        <v>4.2172437951948031E-3</v>
      </c>
    </row>
    <row r="538" spans="1:3">
      <c r="A538" s="8" t="s">
        <v>519</v>
      </c>
      <c r="B538" s="23">
        <v>4187600</v>
      </c>
      <c r="C538" s="9">
        <f t="shared" si="50"/>
        <v>4.2172437951948031E-3</v>
      </c>
    </row>
    <row r="539" spans="1:3">
      <c r="B539" s="16"/>
      <c r="C539" s="5"/>
    </row>
    <row r="540" spans="1:3">
      <c r="A540" s="12" t="s">
        <v>525</v>
      </c>
      <c r="B540" s="16"/>
      <c r="C540" s="17"/>
    </row>
    <row r="541" spans="1:3">
      <c r="B541" s="17"/>
      <c r="C541" s="17"/>
    </row>
  </sheetData>
  <mergeCells count="7">
    <mergeCell ref="C7:C8"/>
    <mergeCell ref="A2:C2"/>
    <mergeCell ref="A3:C3"/>
    <mergeCell ref="A4:C4"/>
    <mergeCell ref="A5:C5"/>
    <mergeCell ref="A7:A8"/>
    <mergeCell ref="B7:B8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2024-04-30T03:40:38Z</cp:lastPrinted>
  <dcterms:created xsi:type="dcterms:W3CDTF">2024-02-10T00:10:02Z</dcterms:created>
  <dcterms:modified xsi:type="dcterms:W3CDTF">2024-04-30T03:40:42Z</dcterms:modified>
</cp:coreProperties>
</file>